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infos.xml" ContentType="application/vnd.wps-officedocument.woinfo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7000"/>
  </bookViews>
  <sheets>
    <sheet name="专业学分制指导性教学计划表" sheetId="1" r:id="rId1"/>
    <sheet name="Sheet1" sheetId="2" r:id="rId2"/>
    <sheet name="专业名称及代码" sheetId="3" r:id="rId3"/>
    <sheet name="Sheet2" sheetId="4" r:id="rId4"/>
  </sheets>
  <definedNames>
    <definedName name="_xlnm._FilterDatabase" localSheetId="0" hidden="1">专业学分制指导性教学计划表!$A$1:$S$98</definedName>
    <definedName name="教育学院">专业名称及代码!$G:$G</definedName>
    <definedName name="经济贸易学院">专业名称及代码!$F:$F</definedName>
    <definedName name="服装学院">专业名称及代码!$A:$A</definedName>
    <definedName name="机电工程与自动化学院">专业名称及代码!$D:$D</definedName>
    <definedName name="人工智能与大数据学院">专业名称及代码!$E:$E</definedName>
    <definedName name="食品药品学院">专业名称及代码!$C:$C</definedName>
    <definedName name="艺术与产品设计学院">专业名称及代码!$B:$B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<sst xmlns="http://schemas.openxmlformats.org/spreadsheetml/2006/main" count="1269" uniqueCount="322">
  <si>
    <r>
      <rPr>
        <sz val="12"/>
        <color rgb="FF000000"/>
        <rFont val="Noto Sans CJK SC"/>
        <charset val="134"/>
      </rPr>
      <t>食品检验检测技术</t>
    </r>
    <r>
      <rPr>
        <b/>
        <sz val="24"/>
        <color rgb="FF000000"/>
        <rFont val="楷体_GB2312"/>
        <charset val="134"/>
      </rPr>
      <t>专业教学进程安排表</t>
    </r>
    <r>
      <rPr>
        <b/>
        <sz val="24"/>
        <color rgb="FF000000"/>
        <rFont val="楷体_GB2312"/>
        <charset val="134"/>
      </rPr>
      <t xml:space="preserve">
</t>
    </r>
    <r>
      <rPr>
        <b/>
        <sz val="16"/>
        <color rgb="FF000000"/>
        <rFont val="楷体_GB2312"/>
        <charset val="134"/>
      </rPr>
      <t>（</t>
    </r>
    <r>
      <rPr>
        <b/>
        <sz val="16"/>
        <color rgb="FF000000"/>
        <rFont val="楷体_GB2312"/>
        <charset val="134"/>
      </rPr>
      <t>2025</t>
    </r>
    <r>
      <rPr>
        <b/>
        <sz val="16"/>
        <color rgb="FF000000"/>
        <rFont val="楷体_GB2312"/>
        <charset val="134"/>
      </rPr>
      <t>版）</t>
    </r>
  </si>
  <si>
    <t>系部名称：</t>
  </si>
  <si>
    <t>食品药品学院</t>
  </si>
  <si>
    <t>专业名称：</t>
  </si>
  <si>
    <t>食品检验检测技术</t>
  </si>
  <si>
    <t>专业代码：</t>
  </si>
  <si>
    <r>
      <rPr>
        <b/>
        <sz val="10"/>
        <color rgb="FF000000"/>
        <rFont val="Noto Sans CJK SC"/>
        <charset val="134"/>
      </rPr>
      <t>培养类型：</t>
    </r>
    <r>
      <rPr>
        <sz val="10"/>
        <color rgb="FF000000"/>
        <rFont val="宋体"/>
        <charset val="134"/>
      </rPr>
      <t>高等职业教育</t>
    </r>
    <r>
      <rPr>
        <sz val="10"/>
        <color rgb="FF000000"/>
        <rFont val="宋体"/>
        <charset val="134"/>
      </rPr>
      <t xml:space="preserve">          </t>
    </r>
    <r>
      <rPr>
        <b/>
        <sz val="10"/>
        <color rgb="FF000000"/>
        <rFont val="宋体"/>
        <charset val="134"/>
      </rPr>
      <t>培养层次：</t>
    </r>
    <r>
      <rPr>
        <sz val="10"/>
        <color rgb="FF000000"/>
        <rFont val="宋体"/>
        <charset val="134"/>
      </rPr>
      <t>专科</t>
    </r>
    <r>
      <rPr>
        <sz val="10"/>
        <color rgb="FF000000"/>
        <rFont val="宋体"/>
        <charset val="134"/>
      </rPr>
      <t xml:space="preserve">           </t>
    </r>
    <r>
      <rPr>
        <b/>
        <sz val="10"/>
        <color rgb="FF000000"/>
        <rFont val="宋体"/>
        <charset val="134"/>
      </rPr>
      <t>标准学制：</t>
    </r>
    <r>
      <rPr>
        <sz val="10"/>
        <color rgb="FF000000"/>
        <rFont val="宋体"/>
        <charset val="134"/>
      </rPr>
      <t>3</t>
    </r>
    <r>
      <rPr>
        <sz val="10"/>
        <color rgb="FF000000"/>
        <rFont val="宋体"/>
        <charset val="134"/>
      </rPr>
      <t>年（全日制）</t>
    </r>
    <r>
      <rPr>
        <sz val="10"/>
        <color rgb="FF000000"/>
        <rFont val="宋体"/>
        <charset val="134"/>
      </rPr>
      <t xml:space="preserve">        </t>
    </r>
    <r>
      <rPr>
        <b/>
        <sz val="10"/>
        <color rgb="FF000000"/>
        <rFont val="宋体"/>
        <charset val="134"/>
      </rPr>
      <t>修读年限：</t>
    </r>
    <r>
      <rPr>
        <sz val="10"/>
        <color rgb="FF000000"/>
        <rFont val="宋体"/>
        <charset val="134"/>
      </rPr>
      <t>2</t>
    </r>
    <r>
      <rPr>
        <sz val="10"/>
        <color rgb="FF000000"/>
        <rFont val="宋体"/>
        <charset val="134"/>
      </rPr>
      <t>～</t>
    </r>
    <r>
      <rPr>
        <sz val="10"/>
        <color rgb="FF000000"/>
        <rFont val="宋体"/>
        <charset val="134"/>
      </rPr>
      <t>5</t>
    </r>
    <r>
      <rPr>
        <sz val="10"/>
        <color rgb="FF000000"/>
        <rFont val="宋体"/>
        <charset val="134"/>
      </rPr>
      <t>年</t>
    </r>
    <r>
      <rPr>
        <sz val="10"/>
        <color rgb="FF000000"/>
        <rFont val="宋体"/>
        <charset val="134"/>
      </rPr>
      <t xml:space="preserve">
</t>
    </r>
    <r>
      <rPr>
        <b/>
        <sz val="10"/>
        <color rgb="FF000000"/>
        <rFont val="宋体"/>
        <charset val="134"/>
      </rPr>
      <t>招生对象：</t>
    </r>
    <r>
      <rPr>
        <sz val="10"/>
        <color rgb="FF000000"/>
        <rFont val="宋体"/>
        <charset val="134"/>
      </rPr>
      <t>普通高中毕业、中等职业学校毕业或具有同等学力者</t>
    </r>
    <r>
      <rPr>
        <sz val="10"/>
        <color rgb="FF000000"/>
        <rFont val="宋体"/>
        <charset val="134"/>
      </rPr>
      <t xml:space="preserve"> </t>
    </r>
  </si>
  <si>
    <t>序号</t>
  </si>
  <si>
    <t>课程信息</t>
  </si>
  <si>
    <t>课程代码</t>
  </si>
  <si>
    <r>
      <rPr>
        <b/>
        <sz val="8"/>
        <color rgb="FF000000"/>
        <rFont val="Noto Sans CJK SC"/>
        <charset val="134"/>
      </rPr>
      <t>课程学分</t>
    </r>
    <r>
      <rPr>
        <b/>
        <sz val="8"/>
        <color rgb="FF000000"/>
        <rFont val="宋体"/>
        <charset val="134"/>
      </rPr>
      <t>/</t>
    </r>
    <r>
      <rPr>
        <b/>
        <sz val="8"/>
        <color rgb="FF000000"/>
        <rFont val="宋体"/>
        <charset val="134"/>
      </rPr>
      <t>学时</t>
    </r>
    <r>
      <rPr>
        <b/>
        <sz val="8"/>
        <color rgb="FF000000"/>
        <rFont val="宋体"/>
        <charset val="134"/>
      </rPr>
      <t>/</t>
    </r>
    <r>
      <rPr>
        <b/>
        <sz val="8"/>
        <color rgb="FF000000"/>
        <rFont val="宋体"/>
        <charset val="134"/>
      </rPr>
      <t>类别</t>
    </r>
    <r>
      <rPr>
        <b/>
        <sz val="8"/>
        <color rgb="FF000000"/>
        <rFont val="宋体"/>
        <charset val="134"/>
      </rPr>
      <t>/</t>
    </r>
    <r>
      <rPr>
        <b/>
        <sz val="8"/>
        <color rgb="FF000000"/>
        <rFont val="宋体"/>
        <charset val="134"/>
      </rPr>
      <t>考核</t>
    </r>
  </si>
  <si>
    <r>
      <rPr>
        <b/>
        <sz val="8"/>
        <color rgb="FF000000"/>
        <rFont val="Noto Sans CJK SC"/>
        <charset val="134"/>
      </rPr>
      <t>课程开设学年</t>
    </r>
    <r>
      <rPr>
        <b/>
        <sz val="8"/>
        <color rgb="FF000000"/>
        <rFont val="宋体"/>
        <charset val="134"/>
      </rPr>
      <t>/</t>
    </r>
    <r>
      <rPr>
        <b/>
        <sz val="8"/>
        <color rgb="FF000000"/>
        <rFont val="宋体"/>
        <charset val="134"/>
      </rPr>
      <t>学期</t>
    </r>
    <r>
      <rPr>
        <b/>
        <sz val="8"/>
        <color rgb="FF000000"/>
        <rFont val="宋体"/>
        <charset val="134"/>
      </rPr>
      <t>/</t>
    </r>
    <r>
      <rPr>
        <b/>
        <sz val="8"/>
        <color rgb="FF000000"/>
        <rFont val="宋体"/>
        <charset val="134"/>
      </rPr>
      <t>周数</t>
    </r>
  </si>
  <si>
    <t>总学分</t>
  </si>
  <si>
    <t>周学时</t>
  </si>
  <si>
    <t>总学时</t>
  </si>
  <si>
    <t>理论
学时</t>
  </si>
  <si>
    <t>实践
学时</t>
  </si>
  <si>
    <t>课程
类别</t>
  </si>
  <si>
    <t>修读
类型</t>
  </si>
  <si>
    <t>考核
方式</t>
  </si>
  <si>
    <t>考核
方法</t>
  </si>
  <si>
    <t>一年级</t>
  </si>
  <si>
    <t>二年级</t>
  </si>
  <si>
    <t>三年级</t>
  </si>
  <si>
    <t>一</t>
  </si>
  <si>
    <t>二</t>
  </si>
  <si>
    <t>三</t>
  </si>
  <si>
    <t>四</t>
  </si>
  <si>
    <t>五</t>
  </si>
  <si>
    <t>六</t>
  </si>
  <si>
    <t>一、公共基础课程</t>
  </si>
  <si>
    <t>（一）文化素养课程</t>
  </si>
  <si>
    <t>思品
修养课</t>
  </si>
  <si>
    <t>思想道德与法治</t>
  </si>
  <si>
    <t>30811A01</t>
  </si>
  <si>
    <t>必修</t>
  </si>
  <si>
    <t>考试</t>
  </si>
  <si>
    <t>笔试</t>
  </si>
  <si>
    <t>●</t>
  </si>
  <si>
    <t>习近平新时代中国特色社会主义思想概论</t>
  </si>
  <si>
    <t>30811A02</t>
  </si>
  <si>
    <t>毛泽东思想和中国特色社会主义理论体系概论</t>
  </si>
  <si>
    <t>30811A03</t>
  </si>
  <si>
    <t>形势与政策（一）</t>
  </si>
  <si>
    <t>30811A04</t>
  </si>
  <si>
    <t>考查</t>
  </si>
  <si>
    <t>其他</t>
  </si>
  <si>
    <t>形势与政策（二）</t>
  </si>
  <si>
    <t>30811A05</t>
  </si>
  <si>
    <t>形势与政策（三）</t>
  </si>
  <si>
    <t>30811A06</t>
  </si>
  <si>
    <t>形势与政策（四）</t>
  </si>
  <si>
    <t>30811A07</t>
  </si>
  <si>
    <t>国家安全教育</t>
  </si>
  <si>
    <t>30811A13</t>
  </si>
  <si>
    <t>军事理论</t>
  </si>
  <si>
    <t>30811A08</t>
  </si>
  <si>
    <t>军事技能</t>
  </si>
  <si>
    <t>30811C01</t>
  </si>
  <si>
    <t>学科
素养课</t>
  </si>
  <si>
    <t>人工智能导论</t>
  </si>
  <si>
    <t>30811B06</t>
  </si>
  <si>
    <t>信息技术</t>
  </si>
  <si>
    <t>30811B01</t>
  </si>
  <si>
    <t>大学英语（一）</t>
  </si>
  <si>
    <t>30811A09</t>
  </si>
  <si>
    <t xml:space="preserve">● </t>
  </si>
  <si>
    <t>大学英语（二）</t>
  </si>
  <si>
    <t>30811A10</t>
  </si>
  <si>
    <t>大学语文（一）</t>
  </si>
  <si>
    <t>30811A11</t>
  </si>
  <si>
    <t>限选</t>
  </si>
  <si>
    <t>数学</t>
  </si>
  <si>
    <t>30911A01</t>
  </si>
  <si>
    <t>物理</t>
  </si>
  <si>
    <t>30911A02</t>
  </si>
  <si>
    <t>健康
素养课</t>
  </si>
  <si>
    <t>大学体育（一）</t>
  </si>
  <si>
    <t>30811C02</t>
  </si>
  <si>
    <t>大学体育（二）</t>
  </si>
  <si>
    <t>30811C03</t>
  </si>
  <si>
    <r>
      <rPr>
        <sz val="8"/>
        <color rgb="FF000000"/>
        <rFont val="Noto Sans CJK SC"/>
        <charset val="134"/>
      </rPr>
      <t>体育专项（必选其中</t>
    </r>
    <r>
      <rPr>
        <sz val="8"/>
        <color rgb="FF000000"/>
        <rFont val="宋体"/>
        <charset val="134"/>
      </rPr>
      <t>1</t>
    </r>
    <r>
      <rPr>
        <sz val="8"/>
        <color rgb="FF000000"/>
        <rFont val="宋体"/>
        <charset val="134"/>
      </rPr>
      <t>门）</t>
    </r>
  </si>
  <si>
    <t>30811C04</t>
  </si>
  <si>
    <t>心理健康教育</t>
  </si>
  <si>
    <t>30811B02</t>
  </si>
  <si>
    <t>美育
素养课</t>
  </si>
  <si>
    <r>
      <rPr>
        <sz val="8"/>
        <color rgb="FF000000"/>
        <rFont val="Noto Sans CJK SC"/>
        <charset val="134"/>
      </rPr>
      <t>美学和艺术史论类、艺术鉴赏和评论类、艺术体验和实践类（必选其中</t>
    </r>
    <r>
      <rPr>
        <sz val="8"/>
        <color rgb="FF000000"/>
        <rFont val="宋体"/>
        <charset val="134"/>
      </rPr>
      <t>1</t>
    </r>
    <r>
      <rPr>
        <sz val="8"/>
        <color rgb="FF000000"/>
        <rFont val="宋体"/>
        <charset val="134"/>
      </rPr>
      <t>门）</t>
    </r>
  </si>
  <si>
    <t>30811A12</t>
  </si>
  <si>
    <t>A</t>
  </si>
  <si>
    <t>劳动
素养课</t>
  </si>
  <si>
    <t>劳动</t>
  </si>
  <si>
    <t>30811C09</t>
  </si>
  <si>
    <t>就业创业课</t>
  </si>
  <si>
    <t>职业生涯规划</t>
  </si>
  <si>
    <t>30811B03</t>
  </si>
  <si>
    <t>创新创业教育</t>
  </si>
  <si>
    <t>30811B04</t>
  </si>
  <si>
    <t>就业指导</t>
  </si>
  <si>
    <t>30811B05</t>
  </si>
  <si>
    <t>文化素养课程小计</t>
  </si>
  <si>
    <t>—</t>
  </si>
  <si>
    <t>（二）素质能力选修课程</t>
  </si>
  <si>
    <t>思想政治类</t>
  </si>
  <si>
    <t>必选</t>
  </si>
  <si>
    <r>
      <rPr>
        <b/>
        <sz val="8"/>
        <color rgb="FF000000"/>
        <rFont val="Noto Sans CJK SC"/>
        <charset val="134"/>
      </rPr>
      <t>●</t>
    </r>
    <r>
      <rPr>
        <b/>
        <sz val="8"/>
        <color rgb="FF000000"/>
        <rFont val="宋体"/>
        <charset val="134"/>
      </rPr>
      <t xml:space="preserve"> </t>
    </r>
  </si>
  <si>
    <t>国家安全类</t>
  </si>
  <si>
    <t>选修</t>
  </si>
  <si>
    <t>人文社科类</t>
  </si>
  <si>
    <t>自然科学类</t>
  </si>
  <si>
    <t>语言文字类</t>
  </si>
  <si>
    <t>身心健康类</t>
  </si>
  <si>
    <t>公共艺术类</t>
  </si>
  <si>
    <t>就业创业类</t>
  </si>
  <si>
    <t>专升本模块</t>
  </si>
  <si>
    <t>线上资源类</t>
  </si>
  <si>
    <t>素质能力选修课程小计</t>
  </si>
  <si>
    <t>公共基础课程合计</t>
  </si>
  <si>
    <t>二、专业（技能）课程</t>
  </si>
  <si>
    <r>
      <rPr>
        <b/>
        <sz val="8"/>
        <color rgb="FF000000"/>
        <rFont val="Noto Sans CJK SC"/>
        <charset val="134"/>
      </rPr>
      <t>（一）专业群平台课程</t>
    </r>
    <r>
      <rPr>
        <b/>
        <sz val="8"/>
        <color rgb="FF000000"/>
        <rFont val="宋体"/>
        <charset val="134"/>
      </rPr>
      <t>(6-8</t>
    </r>
    <r>
      <rPr>
        <b/>
        <sz val="8"/>
        <color rgb="FF000000"/>
        <rFont val="宋体"/>
        <charset val="134"/>
      </rPr>
      <t>门</t>
    </r>
    <r>
      <rPr>
        <b/>
        <sz val="8"/>
        <color rgb="FF000000"/>
        <rFont val="宋体"/>
        <charset val="134"/>
      </rPr>
      <t>)</t>
    </r>
  </si>
  <si>
    <t>基础化学</t>
  </si>
  <si>
    <t>30321B13</t>
  </si>
  <si>
    <t>化学分析技术</t>
  </si>
  <si>
    <t>30321C02</t>
  </si>
  <si>
    <t>实作</t>
  </si>
  <si>
    <t>食品生物化学</t>
  </si>
  <si>
    <t>30321B14</t>
  </si>
  <si>
    <t>食品智能加工技术</t>
  </si>
  <si>
    <t>30321B79</t>
  </si>
  <si>
    <t>食品标准与法规</t>
  </si>
  <si>
    <t>30321B80</t>
  </si>
  <si>
    <t>营养与健康</t>
  </si>
  <si>
    <t>30321B59</t>
  </si>
  <si>
    <t>食品微生物基础</t>
  </si>
  <si>
    <t>30321B81</t>
  </si>
  <si>
    <t>B</t>
  </si>
  <si>
    <t>专业群平台课程小计</t>
  </si>
  <si>
    <r>
      <rPr>
        <b/>
        <sz val="8"/>
        <color rgb="FF000000"/>
        <rFont val="Noto Sans CJK SC"/>
        <charset val="134"/>
      </rPr>
      <t>（二）专业核心课程</t>
    </r>
    <r>
      <rPr>
        <b/>
        <sz val="8"/>
        <color rgb="FF000000"/>
        <rFont val="宋体"/>
        <charset val="134"/>
      </rPr>
      <t>(6-8</t>
    </r>
    <r>
      <rPr>
        <b/>
        <sz val="8"/>
        <color rgb="FF000000"/>
        <rFont val="宋体"/>
        <charset val="134"/>
      </rPr>
      <t>门，课程类别均为</t>
    </r>
    <r>
      <rPr>
        <b/>
        <sz val="8"/>
        <color rgb="FF000000"/>
        <rFont val="宋体"/>
        <charset val="134"/>
      </rPr>
      <t>B</t>
    </r>
    <r>
      <rPr>
        <b/>
        <sz val="8"/>
        <color rgb="FF000000"/>
        <rFont val="宋体"/>
        <charset val="134"/>
      </rPr>
      <t>类课程</t>
    </r>
    <r>
      <rPr>
        <b/>
        <sz val="8"/>
        <color rgb="FF000000"/>
        <rFont val="宋体"/>
        <charset val="134"/>
      </rPr>
      <t>)</t>
    </r>
  </si>
  <si>
    <t>检测实验室管理与运行</t>
  </si>
  <si>
    <t>30331B94</t>
  </si>
  <si>
    <t>食品仪器分析技术</t>
  </si>
  <si>
    <t>30331B95</t>
  </si>
  <si>
    <t>食品理化检验技术</t>
  </si>
  <si>
    <t>30331B17</t>
  </si>
  <si>
    <t>食品微生物检验技术</t>
  </si>
  <si>
    <t>30331B96</t>
  </si>
  <si>
    <t>食品感官分析技术</t>
  </si>
  <si>
    <t>30331B97</t>
  </si>
  <si>
    <t>食品快速检测技术</t>
  </si>
  <si>
    <t>30331B98</t>
  </si>
  <si>
    <t>食品质量安全与控制</t>
  </si>
  <si>
    <t>30331B99</t>
  </si>
  <si>
    <t>云南特色食品检验技术</t>
  </si>
  <si>
    <t>30331C02</t>
  </si>
  <si>
    <t>专业核心课程小计</t>
  </si>
  <si>
    <t>（三）专业实践课程</t>
  </si>
  <si>
    <t>食品检测行业认知</t>
  </si>
  <si>
    <t>30341C76</t>
  </si>
  <si>
    <t>C</t>
  </si>
  <si>
    <t>调研报告</t>
  </si>
  <si>
    <r>
      <rPr>
        <sz val="8"/>
        <color rgb="FF000000"/>
        <rFont val="Noto Sans CJK SC"/>
        <charset val="134"/>
      </rPr>
      <t>●</t>
    </r>
    <r>
      <rPr>
        <sz val="8"/>
        <color rgb="FF000000"/>
        <rFont val="宋体"/>
        <charset val="134"/>
      </rPr>
      <t xml:space="preserve"> </t>
    </r>
  </si>
  <si>
    <t>食品检验基础技能实训</t>
  </si>
  <si>
    <t>30341C77</t>
  </si>
  <si>
    <t>食品生产管理</t>
  </si>
  <si>
    <t>30341C78</t>
  </si>
  <si>
    <t>食品检验检测综合实训</t>
  </si>
  <si>
    <t>30341C79</t>
  </si>
  <si>
    <t>食品合规管理</t>
  </si>
  <si>
    <t>30341C80</t>
  </si>
  <si>
    <t>机考</t>
  </si>
  <si>
    <t>毕业设计</t>
  </si>
  <si>
    <t>30341C51</t>
  </si>
  <si>
    <t>项目设计</t>
  </si>
  <si>
    <t>岗位实习</t>
  </si>
  <si>
    <t>30341C40</t>
  </si>
  <si>
    <t>专业实践课程小计</t>
  </si>
  <si>
    <r>
      <rPr>
        <b/>
        <sz val="8"/>
        <color rgb="FF000000"/>
        <rFont val="Noto Sans CJK SC"/>
        <charset val="134"/>
      </rPr>
      <t>（四）专业拓展选修课程</t>
    </r>
    <r>
      <rPr>
        <b/>
        <sz val="8"/>
        <color rgb="FF000000"/>
        <rFont val="宋体"/>
        <charset val="134"/>
      </rPr>
      <t>（三个模块总学时分别为</t>
    </r>
    <r>
      <rPr>
        <b/>
        <sz val="8"/>
        <color rgb="FF000000"/>
        <rFont val="宋体"/>
        <charset val="134"/>
      </rPr>
      <t>160</t>
    </r>
    <r>
      <rPr>
        <b/>
        <sz val="8"/>
        <color rgb="FF000000"/>
        <rFont val="宋体"/>
        <charset val="134"/>
      </rPr>
      <t>，课程设置均为</t>
    </r>
    <r>
      <rPr>
        <b/>
        <sz val="8"/>
        <color rgb="FF000000"/>
        <rFont val="宋体"/>
        <charset val="134"/>
      </rPr>
      <t>B</t>
    </r>
    <r>
      <rPr>
        <b/>
        <sz val="8"/>
        <color rgb="FF000000"/>
        <rFont val="宋体"/>
        <charset val="134"/>
      </rPr>
      <t>类课程）</t>
    </r>
  </si>
  <si>
    <t>专业提升模块（一）</t>
  </si>
  <si>
    <t>食品添加剂应用技术</t>
  </si>
  <si>
    <t>30352B108</t>
  </si>
  <si>
    <t>选修其中一个模块</t>
  </si>
  <si>
    <t>功能性食品开发与应用</t>
  </si>
  <si>
    <t>30352B109</t>
  </si>
  <si>
    <t>食品掺伪检验技术</t>
  </si>
  <si>
    <t>30352B110</t>
  </si>
  <si>
    <t>化妆品质量检测技术</t>
  </si>
  <si>
    <t>30352B111</t>
  </si>
  <si>
    <t>专业提升模块（二）</t>
  </si>
  <si>
    <t>咖啡营销</t>
  </si>
  <si>
    <t>30352B112</t>
  </si>
  <si>
    <t>咖啡烘焙与品评</t>
  </si>
  <si>
    <t>30352B113</t>
  </si>
  <si>
    <t>咖啡冲泡与调制</t>
  </si>
  <si>
    <t>30352C05</t>
  </si>
  <si>
    <t>横向拓展模块</t>
  </si>
  <si>
    <t>食品保鲜与贮存</t>
  </si>
  <si>
    <t>30352B114</t>
  </si>
  <si>
    <t>其他专业选修</t>
  </si>
  <si>
    <t>30352B115</t>
  </si>
  <si>
    <t>化妆品保存</t>
  </si>
  <si>
    <t>30352B116</t>
  </si>
  <si>
    <t>食品安全案例分析</t>
  </si>
  <si>
    <t>30352B117</t>
  </si>
  <si>
    <t>专业拓展选修课程小计</t>
  </si>
  <si>
    <t>专业（技能）课程合计</t>
  </si>
  <si>
    <r>
      <rPr>
        <b/>
        <sz val="8"/>
        <color rgb="FF000000"/>
        <rFont val="Noto Sans CJK SC"/>
        <charset val="134"/>
      </rPr>
      <t>总计</t>
    </r>
    <r>
      <rPr>
        <b/>
        <sz val="8"/>
        <color rgb="FF000000"/>
        <rFont val="宋体"/>
        <charset val="134"/>
      </rPr>
      <t>(</t>
    </r>
    <r>
      <rPr>
        <b/>
        <sz val="8"/>
        <color rgb="FF000000"/>
        <rFont val="宋体"/>
        <charset val="134"/>
      </rPr>
      <t>最低总学分</t>
    </r>
    <r>
      <rPr>
        <b/>
        <sz val="8"/>
        <color rgb="FF000000"/>
        <rFont val="宋体"/>
        <charset val="134"/>
      </rPr>
      <t>140,</t>
    </r>
    <r>
      <rPr>
        <b/>
        <sz val="8"/>
        <color rgb="FF000000"/>
        <rFont val="宋体"/>
        <charset val="134"/>
      </rPr>
      <t>总学时</t>
    </r>
    <r>
      <rPr>
        <b/>
        <sz val="8"/>
        <color rgb="FF000000"/>
        <rFont val="宋体"/>
        <charset val="134"/>
      </rPr>
      <t>2600-2700)</t>
    </r>
  </si>
  <si>
    <r>
      <rPr>
        <b/>
        <sz val="8"/>
        <color rgb="FF000000"/>
        <rFont val="Noto Sans CJK SC"/>
        <charset val="134"/>
      </rPr>
      <t>实践学时占总学时比例</t>
    </r>
    <r>
      <rPr>
        <b/>
        <sz val="8"/>
        <color rgb="FF000000"/>
        <rFont val="Droid Sans Fallback"/>
        <charset val="134"/>
      </rPr>
      <t xml:space="preserve">
</t>
    </r>
    <r>
      <rPr>
        <b/>
        <sz val="8"/>
        <color rgb="FF000000"/>
        <rFont val="宋体"/>
        <charset val="134"/>
      </rPr>
      <t>(50%</t>
    </r>
    <r>
      <rPr>
        <b/>
        <sz val="8"/>
        <color rgb="FF000000"/>
        <rFont val="宋体"/>
        <charset val="134"/>
      </rPr>
      <t>～</t>
    </r>
    <r>
      <rPr>
        <b/>
        <sz val="8"/>
        <color rgb="FF000000"/>
        <rFont val="宋体"/>
        <charset val="134"/>
      </rPr>
      <t>55%)</t>
    </r>
  </si>
  <si>
    <r>
      <rPr>
        <b/>
        <sz val="8"/>
        <color rgb="FF000000"/>
        <rFont val="Noto Sans CJK SC"/>
        <charset val="134"/>
      </rPr>
      <t>选修课比例</t>
    </r>
    <r>
      <rPr>
        <b/>
        <sz val="8"/>
        <color rgb="FF000000"/>
        <rFont val="宋体"/>
        <charset val="134"/>
      </rPr>
      <t>（</t>
    </r>
    <r>
      <rPr>
        <b/>
        <sz val="8"/>
        <color rgb="FF000000"/>
        <rFont val="Times New Roman"/>
        <charset val="134"/>
      </rPr>
      <t>&gt;10%</t>
    </r>
    <r>
      <rPr>
        <b/>
        <sz val="8"/>
        <color rgb="FF000000"/>
        <rFont val="宋体"/>
        <charset val="134"/>
      </rPr>
      <t>）</t>
    </r>
  </si>
  <si>
    <t>类别</t>
  </si>
  <si>
    <t>学分</t>
  </si>
  <si>
    <t>学时</t>
  </si>
  <si>
    <t>理论学时</t>
  </si>
  <si>
    <t>实践学时</t>
  </si>
  <si>
    <r>
      <rPr>
        <sz val="12"/>
        <rFont val="Noto Sans CJK SC"/>
        <charset val="134"/>
      </rPr>
      <t>学时占总学时比例</t>
    </r>
    <r>
      <rPr>
        <b/>
        <sz val="10"/>
        <color rgb="FF000000"/>
        <rFont val="宋体"/>
        <charset val="134"/>
      </rPr>
      <t>%</t>
    </r>
  </si>
  <si>
    <t>必修课</t>
  </si>
  <si>
    <t>文化素养课程平台</t>
  </si>
  <si>
    <t>专业群课程平台</t>
  </si>
  <si>
    <t>专业核心能力课程模块</t>
  </si>
  <si>
    <t>专业实践课程</t>
  </si>
  <si>
    <t>必修课合计</t>
  </si>
  <si>
    <t>选修课</t>
  </si>
  <si>
    <t>素质能力选修课程平台</t>
  </si>
  <si>
    <t>专业拓展选修课程模块</t>
  </si>
  <si>
    <t>-</t>
  </si>
  <si>
    <t>选修课合计</t>
  </si>
  <si>
    <t>总计</t>
  </si>
  <si>
    <r>
      <rPr>
        <sz val="12"/>
        <rFont val="宋体"/>
        <charset val="134"/>
      </rPr>
      <t>实践学时占总课时比例：</t>
    </r>
    <r>
      <rPr>
        <sz val="10"/>
        <rFont val="宋体"/>
        <charset val="134"/>
      </rPr>
      <t>54%</t>
    </r>
  </si>
  <si>
    <t>服装设计与工艺</t>
  </si>
  <si>
    <t>印刷媒体技术</t>
  </si>
  <si>
    <t>机电设备技术</t>
  </si>
  <si>
    <t>大数据技术</t>
  </si>
  <si>
    <t>大数据与财务管理</t>
  </si>
  <si>
    <t>学前教育</t>
  </si>
  <si>
    <t>MMMMMM</t>
  </si>
  <si>
    <t>轻工纺织大类</t>
  </si>
  <si>
    <t>纺织服装类</t>
  </si>
  <si>
    <t>服装与服饰设计</t>
  </si>
  <si>
    <t>艺术设计</t>
  </si>
  <si>
    <t>药品生产技术</t>
  </si>
  <si>
    <t>机电一体化技术</t>
  </si>
  <si>
    <t>云计算技术应用</t>
  </si>
  <si>
    <t>大数据与会计</t>
  </si>
  <si>
    <t>文化艺术大类</t>
  </si>
  <si>
    <t>艺术设计类</t>
  </si>
  <si>
    <t>人物形象设计</t>
  </si>
  <si>
    <t>视觉传达设计</t>
  </si>
  <si>
    <t>药品质量与安全</t>
  </si>
  <si>
    <t>智能控制技术</t>
  </si>
  <si>
    <t>信息安全技术应用</t>
  </si>
  <si>
    <t>电子商务</t>
  </si>
  <si>
    <t>机场运行服务与管理</t>
  </si>
  <si>
    <t>包装工程技术</t>
  </si>
  <si>
    <t>药品经营与管理</t>
  </si>
  <si>
    <t>工业机器人技术</t>
  </si>
  <si>
    <t>人工智能技术应用</t>
  </si>
  <si>
    <t>酒店管理与数字化运营</t>
  </si>
  <si>
    <t>交通运输大类</t>
  </si>
  <si>
    <t>航空运输类</t>
  </si>
  <si>
    <t>建筑室内设计</t>
  </si>
  <si>
    <t>中药制药</t>
  </si>
  <si>
    <t>新能源汽车技术</t>
  </si>
  <si>
    <t>现代移动通信技术</t>
  </si>
  <si>
    <t>业财数据应用与管理</t>
  </si>
  <si>
    <t>印刷类</t>
  </si>
  <si>
    <t>广告艺术设计</t>
  </si>
  <si>
    <t>健康管理</t>
  </si>
  <si>
    <t>建筑装饰工程技术</t>
  </si>
  <si>
    <t>烹饪工艺与营养</t>
  </si>
  <si>
    <t>包装类</t>
  </si>
  <si>
    <t>智慧健康养老服务与管理</t>
  </si>
  <si>
    <t>土木建筑大类</t>
  </si>
  <si>
    <t>建筑设计类</t>
  </si>
  <si>
    <t>社区管理与服务</t>
  </si>
  <si>
    <t>食品药品与粮食大类</t>
  </si>
  <si>
    <t>食品类</t>
  </si>
  <si>
    <t>药品与医疗器械类</t>
  </si>
  <si>
    <t>医药卫生大类</t>
  </si>
  <si>
    <t>中医药类</t>
  </si>
  <si>
    <t>健康管理与促进类</t>
  </si>
  <si>
    <t>旅游大类</t>
  </si>
  <si>
    <t>餐饮类</t>
  </si>
  <si>
    <t>装备制造大类</t>
  </si>
  <si>
    <t>机电设备类</t>
  </si>
  <si>
    <t>自动化类</t>
  </si>
  <si>
    <t>汽车制造类</t>
  </si>
  <si>
    <t>电子与信息大类</t>
  </si>
  <si>
    <t>计算机类</t>
  </si>
  <si>
    <t>通信类</t>
  </si>
  <si>
    <t>财经商贸大类</t>
  </si>
  <si>
    <t>财务会计类</t>
  </si>
  <si>
    <t>电子商务类</t>
  </si>
  <si>
    <t>旅游类</t>
  </si>
  <si>
    <t>570102K</t>
  </si>
  <si>
    <t>教育与体育大类</t>
  </si>
  <si>
    <t>教育类</t>
  </si>
  <si>
    <t>公共管理与服务大类</t>
  </si>
  <si>
    <t>公共服务类</t>
  </si>
  <si>
    <t>公共事业类</t>
  </si>
  <si>
    <r>
      <rPr>
        <sz val="12"/>
        <rFont val="Noto Sans CJK SC"/>
        <charset val="134"/>
      </rPr>
      <t>食品检验检测技术</t>
    </r>
    <r>
      <rPr>
        <b/>
        <sz val="24"/>
        <color rgb="FF000000"/>
        <rFont val="楷体_GB2312"/>
        <charset val="134"/>
      </rPr>
      <t>专业教学进程安排表</t>
    </r>
    <r>
      <rPr>
        <b/>
        <sz val="24"/>
        <color rgb="FF000000"/>
        <rFont val="楷体_GB2312"/>
        <charset val="134"/>
      </rPr>
      <t xml:space="preserve">
</t>
    </r>
    <r>
      <rPr>
        <b/>
        <sz val="16"/>
        <color rgb="FF000000"/>
        <rFont val="楷体_GB2312"/>
        <charset val="134"/>
      </rPr>
      <t>（</t>
    </r>
    <r>
      <rPr>
        <b/>
        <sz val="16"/>
        <color rgb="FF000000"/>
        <rFont val="楷体_GB2312"/>
        <charset val="134"/>
      </rPr>
      <t>2025</t>
    </r>
    <r>
      <rPr>
        <b/>
        <sz val="16"/>
        <color rgb="FF000000"/>
        <rFont val="楷体_GB2312"/>
        <charset val="134"/>
      </rPr>
      <t>版）</t>
    </r>
  </si>
  <si>
    <r>
      <rPr>
        <sz val="12"/>
        <rFont val="Noto Sans CJK SC"/>
        <charset val="134"/>
      </rPr>
      <t>培养类型：</t>
    </r>
    <r>
      <rPr>
        <sz val="10"/>
        <color rgb="FF000000"/>
        <rFont val="宋体"/>
        <charset val="134"/>
      </rPr>
      <t>高等职业教育</t>
    </r>
    <r>
      <rPr>
        <sz val="10"/>
        <color rgb="FF000000"/>
        <rFont val="宋体"/>
        <charset val="134"/>
      </rPr>
      <t xml:space="preserve">          </t>
    </r>
    <r>
      <rPr>
        <b/>
        <sz val="10"/>
        <color rgb="FF000000"/>
        <rFont val="宋体"/>
        <charset val="134"/>
      </rPr>
      <t>培养层次：</t>
    </r>
    <r>
      <rPr>
        <sz val="10"/>
        <color rgb="FF000000"/>
        <rFont val="宋体"/>
        <charset val="134"/>
      </rPr>
      <t>专科</t>
    </r>
    <r>
      <rPr>
        <sz val="10"/>
        <color rgb="FF000000"/>
        <rFont val="宋体"/>
        <charset val="134"/>
      </rPr>
      <t xml:space="preserve">           </t>
    </r>
    <r>
      <rPr>
        <b/>
        <sz val="10"/>
        <color rgb="FF000000"/>
        <rFont val="宋体"/>
        <charset val="134"/>
      </rPr>
      <t>标准学制：</t>
    </r>
    <r>
      <rPr>
        <sz val="10"/>
        <color rgb="FF000000"/>
        <rFont val="宋体"/>
        <charset val="134"/>
      </rPr>
      <t>3</t>
    </r>
    <r>
      <rPr>
        <sz val="10"/>
        <color rgb="FF000000"/>
        <rFont val="宋体"/>
        <charset val="134"/>
      </rPr>
      <t>年（全日制）</t>
    </r>
    <r>
      <rPr>
        <sz val="10"/>
        <color rgb="FF000000"/>
        <rFont val="宋体"/>
        <charset val="134"/>
      </rPr>
      <t xml:space="preserve">        </t>
    </r>
    <r>
      <rPr>
        <b/>
        <sz val="10"/>
        <color rgb="FF000000"/>
        <rFont val="宋体"/>
        <charset val="134"/>
      </rPr>
      <t>修读年限：</t>
    </r>
    <r>
      <rPr>
        <sz val="10"/>
        <color rgb="FF000000"/>
        <rFont val="宋体"/>
        <charset val="134"/>
      </rPr>
      <t>2</t>
    </r>
    <r>
      <rPr>
        <sz val="10"/>
        <color rgb="FF000000"/>
        <rFont val="宋体"/>
        <charset val="134"/>
      </rPr>
      <t>～</t>
    </r>
    <r>
      <rPr>
        <sz val="10"/>
        <color rgb="FF000000"/>
        <rFont val="宋体"/>
        <charset val="134"/>
      </rPr>
      <t>5</t>
    </r>
    <r>
      <rPr>
        <sz val="10"/>
        <color rgb="FF000000"/>
        <rFont val="宋体"/>
        <charset val="134"/>
      </rPr>
      <t>年</t>
    </r>
    <r>
      <rPr>
        <sz val="10"/>
        <color rgb="FF000000"/>
        <rFont val="宋体"/>
        <charset val="134"/>
      </rPr>
      <t xml:space="preserve">
</t>
    </r>
    <r>
      <rPr>
        <b/>
        <sz val="10"/>
        <color rgb="FF000000"/>
        <rFont val="宋体"/>
        <charset val="134"/>
      </rPr>
      <t>招生对象：</t>
    </r>
    <r>
      <rPr>
        <sz val="10"/>
        <color rgb="FF000000"/>
        <rFont val="宋体"/>
        <charset val="134"/>
      </rPr>
      <t>普通高中毕业、中等职业学校毕业或具有同等学力者</t>
    </r>
    <r>
      <rPr>
        <sz val="10"/>
        <color rgb="FF000000"/>
        <rFont val="宋体"/>
        <charset val="134"/>
      </rPr>
      <t xml:space="preserve"> </t>
    </r>
  </si>
  <si>
    <r>
      <rPr>
        <sz val="12"/>
        <rFont val="Noto Sans CJK SC"/>
        <charset val="134"/>
      </rPr>
      <t>课程学分</t>
    </r>
    <r>
      <rPr>
        <b/>
        <sz val="8"/>
        <color rgb="FF000000"/>
        <rFont val="宋体"/>
        <charset val="134"/>
      </rPr>
      <t>/</t>
    </r>
    <r>
      <rPr>
        <b/>
        <sz val="8"/>
        <color rgb="FF000000"/>
        <rFont val="宋体"/>
        <charset val="134"/>
      </rPr>
      <t>学时</t>
    </r>
    <r>
      <rPr>
        <b/>
        <sz val="8"/>
        <color rgb="FF000000"/>
        <rFont val="宋体"/>
        <charset val="134"/>
      </rPr>
      <t>/</t>
    </r>
    <r>
      <rPr>
        <b/>
        <sz val="8"/>
        <color rgb="FF000000"/>
        <rFont val="宋体"/>
        <charset val="134"/>
      </rPr>
      <t>类别</t>
    </r>
    <r>
      <rPr>
        <b/>
        <sz val="8"/>
        <color rgb="FF000000"/>
        <rFont val="宋体"/>
        <charset val="134"/>
      </rPr>
      <t>/</t>
    </r>
    <r>
      <rPr>
        <b/>
        <sz val="8"/>
        <color rgb="FF000000"/>
        <rFont val="宋体"/>
        <charset val="134"/>
      </rPr>
      <t>考核</t>
    </r>
  </si>
  <si>
    <r>
      <rPr>
        <sz val="12"/>
        <rFont val="Noto Sans CJK SC"/>
        <charset val="134"/>
      </rPr>
      <t>课程开设学年</t>
    </r>
    <r>
      <rPr>
        <b/>
        <sz val="8"/>
        <color rgb="FF000000"/>
        <rFont val="宋体"/>
        <charset val="134"/>
      </rPr>
      <t>/</t>
    </r>
    <r>
      <rPr>
        <b/>
        <sz val="8"/>
        <color rgb="FF000000"/>
        <rFont val="宋体"/>
        <charset val="134"/>
      </rPr>
      <t>学期</t>
    </r>
    <r>
      <rPr>
        <b/>
        <sz val="8"/>
        <color rgb="FF000000"/>
        <rFont val="宋体"/>
        <charset val="134"/>
      </rPr>
      <t>/</t>
    </r>
    <r>
      <rPr>
        <b/>
        <sz val="8"/>
        <color rgb="FF000000"/>
        <rFont val="宋体"/>
        <charset val="134"/>
      </rPr>
      <t>周数</t>
    </r>
  </si>
  <si>
    <r>
      <rPr>
        <sz val="12"/>
        <rFont val="Noto Sans CJK SC"/>
        <charset val="134"/>
      </rPr>
      <t>体育专项（必选其中</t>
    </r>
    <r>
      <rPr>
        <sz val="8"/>
        <color rgb="FF000000"/>
        <rFont val="宋体"/>
        <charset val="134"/>
      </rPr>
      <t>1</t>
    </r>
    <r>
      <rPr>
        <sz val="8"/>
        <color rgb="FF000000"/>
        <rFont val="宋体"/>
        <charset val="134"/>
      </rPr>
      <t>门）</t>
    </r>
  </si>
  <si>
    <r>
      <rPr>
        <sz val="12"/>
        <rFont val="Noto Sans CJK SC"/>
        <charset val="134"/>
      </rPr>
      <t>美学和艺术史论类、艺术鉴赏和评论类、艺术体验和实践类（必选其中</t>
    </r>
    <r>
      <rPr>
        <sz val="8"/>
        <color rgb="FF000000"/>
        <rFont val="宋体"/>
        <charset val="134"/>
      </rPr>
      <t>1</t>
    </r>
    <r>
      <rPr>
        <sz val="8"/>
        <color rgb="FF000000"/>
        <rFont val="宋体"/>
        <charset val="134"/>
      </rPr>
      <t>门）</t>
    </r>
  </si>
  <si>
    <r>
      <rPr>
        <sz val="12"/>
        <rFont val="Noto Sans CJK SC"/>
        <charset val="134"/>
      </rPr>
      <t>●</t>
    </r>
    <r>
      <rPr>
        <b/>
        <sz val="8"/>
        <color rgb="FFFF0000"/>
        <rFont val="宋体"/>
        <charset val="134"/>
      </rPr>
      <t xml:space="preserve"> </t>
    </r>
  </si>
  <si>
    <r>
      <rPr>
        <sz val="12"/>
        <rFont val="Noto Sans CJK SC"/>
        <charset val="134"/>
      </rPr>
      <t>●</t>
    </r>
    <r>
      <rPr>
        <b/>
        <sz val="8"/>
        <color rgb="FF000000"/>
        <rFont val="宋体"/>
        <charset val="134"/>
      </rPr>
      <t xml:space="preserve"> </t>
    </r>
  </si>
  <si>
    <r>
      <rPr>
        <sz val="12"/>
        <rFont val="Noto Sans CJK SC"/>
        <charset val="134"/>
      </rPr>
      <t>（一）专业群平台课程</t>
    </r>
    <r>
      <rPr>
        <b/>
        <sz val="8"/>
        <color rgb="FFFF0000"/>
        <rFont val="宋体"/>
        <charset val="134"/>
      </rPr>
      <t>(6-8</t>
    </r>
    <r>
      <rPr>
        <b/>
        <sz val="8"/>
        <color rgb="FFFF0000"/>
        <rFont val="宋体"/>
        <charset val="134"/>
      </rPr>
      <t>门</t>
    </r>
    <r>
      <rPr>
        <b/>
        <sz val="8"/>
        <color rgb="FFFF0000"/>
        <rFont val="宋体"/>
        <charset val="134"/>
      </rPr>
      <t>)</t>
    </r>
  </si>
  <si>
    <t>食品安全与卫生</t>
  </si>
  <si>
    <t>实操</t>
  </si>
  <si>
    <r>
      <rPr>
        <sz val="12"/>
        <rFont val="Noto Sans CJK SC"/>
        <charset val="134"/>
      </rPr>
      <t>（二）专业核心课程</t>
    </r>
    <r>
      <rPr>
        <b/>
        <sz val="8"/>
        <color rgb="FFFF0000"/>
        <rFont val="宋体"/>
        <charset val="134"/>
      </rPr>
      <t>(6-8</t>
    </r>
    <r>
      <rPr>
        <b/>
        <sz val="8"/>
        <color rgb="FFFF0000"/>
        <rFont val="宋体"/>
        <charset val="134"/>
      </rPr>
      <t>门，课程类别均为</t>
    </r>
    <r>
      <rPr>
        <b/>
        <sz val="8"/>
        <color rgb="FFFF0000"/>
        <rFont val="宋体"/>
        <charset val="134"/>
      </rPr>
      <t>B</t>
    </r>
    <r>
      <rPr>
        <b/>
        <sz val="8"/>
        <color rgb="FFFF0000"/>
        <rFont val="宋体"/>
        <charset val="134"/>
      </rPr>
      <t>类课程</t>
    </r>
    <r>
      <rPr>
        <b/>
        <sz val="8"/>
        <color rgb="FFFF0000"/>
        <rFont val="宋体"/>
        <charset val="134"/>
      </rPr>
      <t>)</t>
    </r>
  </si>
  <si>
    <r>
      <rPr>
        <sz val="12"/>
        <rFont val="Noto Sans CJK SC"/>
        <charset val="134"/>
      </rPr>
      <t>●</t>
    </r>
    <r>
      <rPr>
        <sz val="8"/>
        <color rgb="FFFF0000"/>
        <rFont val="宋体"/>
        <charset val="134"/>
      </rPr>
      <t xml:space="preserve"> </t>
    </r>
  </si>
  <si>
    <t>检验基础技能实训</t>
  </si>
  <si>
    <t>检验流程虚拟仿真操作实训</t>
  </si>
  <si>
    <t>食品行业职业素养实训</t>
  </si>
  <si>
    <r>
      <rPr>
        <sz val="12"/>
        <rFont val="Noto Sans CJK SC"/>
        <charset val="134"/>
      </rPr>
      <t>（四）专业拓展选修课程</t>
    </r>
    <r>
      <rPr>
        <b/>
        <sz val="8"/>
        <color rgb="FFFF0000"/>
        <rFont val="宋体"/>
        <charset val="134"/>
      </rPr>
      <t>（三个模块总学时分别为</t>
    </r>
    <r>
      <rPr>
        <b/>
        <sz val="8"/>
        <color rgb="FFFF0000"/>
        <rFont val="宋体"/>
        <charset val="134"/>
      </rPr>
      <t>160</t>
    </r>
    <r>
      <rPr>
        <b/>
        <sz val="8"/>
        <color rgb="FFFF0000"/>
        <rFont val="宋体"/>
        <charset val="134"/>
      </rPr>
      <t>，课程设置均为</t>
    </r>
    <r>
      <rPr>
        <b/>
        <sz val="8"/>
        <color rgb="FFFF0000"/>
        <rFont val="宋体"/>
        <charset val="134"/>
      </rPr>
      <t>B</t>
    </r>
    <r>
      <rPr>
        <b/>
        <sz val="8"/>
        <color rgb="FFFF0000"/>
        <rFont val="宋体"/>
        <charset val="134"/>
      </rPr>
      <t>类课程）</t>
    </r>
  </si>
  <si>
    <t>云南特色食品检验技术实训</t>
  </si>
  <si>
    <t>食品包装材料检测</t>
  </si>
  <si>
    <r>
      <rPr>
        <sz val="12"/>
        <rFont val="Noto Sans CJK SC"/>
        <charset val="134"/>
      </rPr>
      <t>●</t>
    </r>
    <r>
      <rPr>
        <sz val="8"/>
        <rFont val="宋体"/>
        <charset val="134"/>
      </rPr>
      <t xml:space="preserve"> </t>
    </r>
  </si>
  <si>
    <t>食物贮存</t>
  </si>
  <si>
    <t>营养与生活</t>
  </si>
  <si>
    <r>
      <rPr>
        <sz val="12"/>
        <rFont val="Noto Sans CJK SC"/>
        <charset val="134"/>
      </rPr>
      <t>总计</t>
    </r>
    <r>
      <rPr>
        <b/>
        <sz val="8"/>
        <color rgb="FFFF0000"/>
        <rFont val="宋体"/>
        <charset val="134"/>
      </rPr>
      <t>(</t>
    </r>
    <r>
      <rPr>
        <b/>
        <sz val="8"/>
        <color rgb="FFFF0000"/>
        <rFont val="宋体"/>
        <charset val="134"/>
      </rPr>
      <t>最低总学分</t>
    </r>
    <r>
      <rPr>
        <b/>
        <sz val="8"/>
        <color rgb="FFFF0000"/>
        <rFont val="宋体"/>
        <charset val="134"/>
      </rPr>
      <t>140,</t>
    </r>
    <r>
      <rPr>
        <b/>
        <sz val="8"/>
        <color rgb="FFFF0000"/>
        <rFont val="宋体"/>
        <charset val="134"/>
      </rPr>
      <t>总学时</t>
    </r>
    <r>
      <rPr>
        <b/>
        <sz val="8"/>
        <color rgb="FFFF0000"/>
        <rFont val="宋体"/>
        <charset val="134"/>
      </rPr>
      <t>2600-2700)</t>
    </r>
  </si>
  <si>
    <r>
      <rPr>
        <sz val="12"/>
        <rFont val="Noto Sans CJK SC"/>
        <charset val="134"/>
      </rPr>
      <t>实践学时占总学时比例</t>
    </r>
    <r>
      <rPr>
        <b/>
        <sz val="8"/>
        <color rgb="FF000000"/>
        <rFont val="Droid Sans Fallback"/>
        <charset val="134"/>
      </rPr>
      <t xml:space="preserve">
</t>
    </r>
    <r>
      <rPr>
        <b/>
        <sz val="8"/>
        <color rgb="FFFF0000"/>
        <rFont val="宋体"/>
        <charset val="134"/>
      </rPr>
      <t>(50%</t>
    </r>
    <r>
      <rPr>
        <b/>
        <sz val="8"/>
        <color rgb="FFFF0000"/>
        <rFont val="宋体"/>
        <charset val="134"/>
      </rPr>
      <t>～</t>
    </r>
    <r>
      <rPr>
        <b/>
        <sz val="8"/>
        <color rgb="FFFF0000"/>
        <rFont val="宋体"/>
        <charset val="134"/>
      </rPr>
      <t>55%)</t>
    </r>
  </si>
  <si>
    <r>
      <rPr>
        <sz val="12"/>
        <rFont val="Noto Sans CJK SC"/>
        <charset val="134"/>
      </rPr>
      <t>选修课比例</t>
    </r>
    <r>
      <rPr>
        <b/>
        <sz val="8"/>
        <color rgb="FFFF0000"/>
        <rFont val="宋体"/>
        <charset val="134"/>
      </rPr>
      <t>（</t>
    </r>
    <r>
      <rPr>
        <b/>
        <sz val="8"/>
        <color rgb="FFFF0000"/>
        <rFont val="Times New Roman"/>
        <charset val="134"/>
      </rPr>
      <t>&gt;10%</t>
    </r>
    <r>
      <rPr>
        <b/>
        <sz val="8"/>
        <color rgb="FFFF0000"/>
        <rFont val="宋体"/>
        <charset val="134"/>
      </rPr>
      <t>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</si>
</sst>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3">
    <font>
      <sz val="12"/>
      <name val="宋体"/>
      <charset val="134"/>
    </font>
    <font>
      <sz val="9"/>
      <color rgb="FF000000"/>
      <name val="Times New Roman"/>
      <charset val="134"/>
    </font>
    <font>
      <b/>
      <sz val="10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8"/>
      <color rgb="FFFF0000"/>
      <name val="宋体"/>
      <charset val="134"/>
    </font>
    <font>
      <b/>
      <sz val="8"/>
      <name val="宋体"/>
      <charset val="134"/>
    </font>
    <font>
      <sz val="8"/>
      <color rgb="FF000000"/>
      <name val="宋体"/>
      <charset val="134"/>
    </font>
    <font>
      <sz val="8"/>
      <color rgb="FFFF0000"/>
      <name val="宋体"/>
      <charset val="134"/>
    </font>
    <font>
      <sz val="8"/>
      <name val="宋体"/>
      <charset val="134"/>
    </font>
    <font>
      <sz val="8"/>
      <color rgb="FF000000"/>
      <name val="Times New Roman"/>
      <charset val="134"/>
    </font>
    <font>
      <b/>
      <sz val="8"/>
      <color rgb="FF000000"/>
      <name val="Times New Roman"/>
      <charset val="134"/>
    </font>
    <font>
      <sz val="8"/>
      <color rgb="FFFF0000"/>
      <name val="Times New Roman"/>
      <charset val="134"/>
    </font>
    <font>
      <b/>
      <sz val="24"/>
      <name val="楷体_GB2312"/>
      <charset val="134"/>
    </font>
    <font>
      <sz val="24"/>
      <color rgb="FF000000"/>
      <name val="Times New Roman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b/>
      <sz val="8"/>
      <color rgb="FF000000"/>
      <name val="宋体"/>
      <charset val="134"/>
    </font>
    <font>
      <b/>
      <sz val="10"/>
      <name val="Times New Roman"/>
      <charset val="134"/>
    </font>
    <font>
      <sz val="8"/>
      <name val="Segoe UI Symbol"/>
      <charset val="134"/>
    </font>
    <font>
      <sz val="11"/>
      <name val="宋体"/>
      <charset val="134"/>
    </font>
    <font>
      <sz val="12"/>
      <color rgb="FF000000"/>
      <name val="宋体"/>
      <charset val="134"/>
    </font>
    <font>
      <sz val="10"/>
      <name val="宋体"/>
      <charset val="134"/>
    </font>
    <font>
      <b/>
      <sz val="24"/>
      <color rgb="FF000000"/>
      <name val="楷体_GB2312"/>
      <charset val="134"/>
    </font>
    <font>
      <sz val="8"/>
      <color rgb="FF000000"/>
      <name val="Segoe UI Symbo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8"/>
      <color rgb="FF000000"/>
      <name val="Noto Sans CJK SC"/>
      <charset val="134"/>
    </font>
    <font>
      <sz val="12"/>
      <name val="Noto Sans CJK SC"/>
      <charset val="134"/>
    </font>
    <font>
      <b/>
      <sz val="8"/>
      <color rgb="FF000000"/>
      <name val="Droid Sans Fallback"/>
      <charset val="134"/>
    </font>
    <font>
      <b/>
      <sz val="8"/>
      <color rgb="FFFF0000"/>
      <name val="Times New Roman"/>
      <charset val="134"/>
    </font>
    <font>
      <b/>
      <sz val="10"/>
      <color rgb="FF000000"/>
      <name val="Noto Sans CJK SC"/>
      <charset val="134"/>
    </font>
    <font>
      <sz val="10"/>
      <color rgb="FF000000"/>
      <name val="宋体"/>
      <charset val="134"/>
    </font>
    <font>
      <sz val="8"/>
      <color rgb="FF000000"/>
      <name val="Noto Sans CJK SC"/>
      <charset val="134"/>
    </font>
    <font>
      <sz val="12"/>
      <color rgb="FF000000"/>
      <name val="Noto Sans CJK SC"/>
      <charset val="134"/>
    </font>
    <font>
      <b/>
      <sz val="16"/>
      <color rgb="FF000000"/>
      <name val="楷体_GB2312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double">
        <color rgb="FF3366FF"/>
      </left>
      <right style="double">
        <color rgb="FF3366FF"/>
      </right>
      <top style="double">
        <color rgb="FF3366FF"/>
      </top>
      <bottom style="double">
        <color rgb="FF3366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4" fillId="0" borderId="0" applyFont="0" applyFill="0" applyBorder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2" fontId="24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6" borderId="16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7" borderId="19" applyNumberFormat="0" applyAlignment="0" applyProtection="0">
      <alignment vertical="center"/>
    </xf>
    <xf numFmtId="0" fontId="34" fillId="8" borderId="20" applyNumberFormat="0" applyAlignment="0" applyProtection="0">
      <alignment vertical="center"/>
    </xf>
    <xf numFmtId="0" fontId="35" fillId="8" borderId="19" applyNumberFormat="0" applyAlignment="0" applyProtection="0">
      <alignment vertical="center"/>
    </xf>
    <xf numFmtId="0" fontId="36" fillId="9" borderId="21" applyNumberFormat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3" fillId="35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1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left" vertical="center"/>
      <protection locked="0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4" borderId="3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4" borderId="3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4" borderId="3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3" fillId="2" borderId="0" xfId="0" applyFont="1" applyFill="1" applyAlignment="1" applyProtection="1">
      <alignment horizontal="center"/>
      <protection locked="0"/>
    </xf>
    <xf numFmtId="0" fontId="15" fillId="2" borderId="1" xfId="0" applyFont="1" applyFill="1" applyBorder="1" applyAlignment="1" applyProtection="1">
      <alignment horizontal="left" vertical="center"/>
      <protection locked="0"/>
    </xf>
    <xf numFmtId="0" fontId="14" fillId="0" borderId="0" xfId="0" applyFont="1" applyAlignment="1" applyProtection="1">
      <alignment horizontal="right" vertical="center"/>
      <protection locked="0"/>
    </xf>
    <xf numFmtId="0" fontId="14" fillId="2" borderId="2" xfId="0" applyFont="1" applyFill="1" applyBorder="1" applyAlignment="1">
      <alignment horizontal="left" vertical="center"/>
    </xf>
    <xf numFmtId="0" fontId="16" fillId="0" borderId="3" xfId="0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8" fillId="4" borderId="3" xfId="0" applyFont="1" applyFill="1" applyBorder="1" applyAlignment="1" applyProtection="1">
      <alignment horizontal="left" vertical="center" wrapText="1"/>
      <protection locked="0"/>
    </xf>
    <xf numFmtId="0" fontId="8" fillId="4" borderId="7" xfId="0" applyFont="1" applyFill="1" applyBorder="1" applyAlignment="1" applyProtection="1">
      <alignment horizontal="left" vertical="center" wrapText="1"/>
      <protection locked="0"/>
    </xf>
    <xf numFmtId="0" fontId="8" fillId="4" borderId="9" xfId="0" applyFont="1" applyFill="1" applyBorder="1" applyAlignment="1" applyProtection="1">
      <alignment horizontal="left" vertical="center" wrapText="1"/>
      <protection locked="0"/>
    </xf>
    <xf numFmtId="0" fontId="8" fillId="4" borderId="9" xfId="0" applyFont="1" applyFill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 applyProtection="1">
      <alignment horizontal="left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4" borderId="3" xfId="0" applyFont="1" applyFill="1" applyBorder="1" applyAlignment="1" applyProtection="1">
      <alignment horizontal="center" vertical="center" wrapText="1"/>
      <protection locked="0"/>
    </xf>
    <xf numFmtId="0" fontId="18" fillId="4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4" borderId="3" xfId="0" applyFont="1" applyFill="1" applyBorder="1" applyAlignment="1" applyProtection="1">
      <alignment horizontal="left" vertical="center" wrapText="1"/>
      <protection locked="0"/>
    </xf>
    <xf numFmtId="0" fontId="7" fillId="4" borderId="3" xfId="0" applyFont="1" applyFill="1" applyBorder="1" applyAlignment="1" applyProtection="1">
      <alignment horizontal="left" vertical="center"/>
      <protection locked="0"/>
    </xf>
    <xf numFmtId="0" fontId="16" fillId="0" borderId="3" xfId="0" applyFont="1" applyBorder="1" applyAlignment="1">
      <alignment horizontal="center" vertical="center"/>
    </xf>
    <xf numFmtId="0" fontId="16" fillId="0" borderId="3" xfId="0" applyFont="1" applyBorder="1" applyAlignment="1" applyProtection="1">
      <alignment horizontal="left" vertical="center"/>
      <protection locked="0"/>
    </xf>
    <xf numFmtId="0" fontId="8" fillId="4" borderId="3" xfId="0" applyFont="1" applyFill="1" applyBorder="1" applyAlignment="1" applyProtection="1">
      <alignment vertical="center" wrapText="1"/>
      <protection locked="0"/>
    </xf>
    <xf numFmtId="0" fontId="8" fillId="4" borderId="3" xfId="0" applyFont="1" applyFill="1" applyBorder="1" applyAlignment="1" applyProtection="1">
      <alignment horizontal="justify" vertical="center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9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>
      <alignment horizontal="left" vertical="center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 applyProtection="1">
      <alignment horizontal="center" vertical="center" wrapText="1"/>
      <protection locked="0"/>
    </xf>
    <xf numFmtId="0" fontId="16" fillId="2" borderId="3" xfId="0" applyFont="1" applyFill="1" applyBorder="1" applyAlignment="1">
      <alignment horizontal="center" vertical="center"/>
    </xf>
    <xf numFmtId="0" fontId="16" fillId="2" borderId="3" xfId="0" applyFont="1" applyFill="1" applyBorder="1" applyAlignment="1" applyProtection="1">
      <alignment horizontal="left" vertical="center"/>
      <protection locked="0"/>
    </xf>
    <xf numFmtId="0" fontId="16" fillId="0" borderId="3" xfId="0" applyFont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9" fontId="9" fillId="0" borderId="3" xfId="0" applyNumberFormat="1" applyFont="1" applyBorder="1" applyAlignment="1">
      <alignment horizontal="center" vertical="center"/>
    </xf>
    <xf numFmtId="0" fontId="10" fillId="0" borderId="7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9" fontId="9" fillId="0" borderId="8" xfId="0" applyNumberFormat="1" applyFont="1" applyBorder="1" applyAlignment="1">
      <alignment horizontal="center" vertical="center"/>
    </xf>
    <xf numFmtId="9" fontId="9" fillId="0" borderId="9" xfId="0" applyNumberFormat="1" applyFont="1" applyBorder="1" applyAlignment="1">
      <alignment horizontal="center" vertical="center"/>
    </xf>
    <xf numFmtId="0" fontId="19" fillId="0" borderId="0" xfId="0" applyFont="1" applyAlignment="1"/>
    <xf numFmtId="0" fontId="19" fillId="0" borderId="3" xfId="0" applyFont="1" applyBorder="1" applyAlignment="1">
      <alignment horizontal="left" vertical="center"/>
    </xf>
    <xf numFmtId="0" fontId="19" fillId="0" borderId="3" xfId="0" applyFont="1" applyBorder="1" applyAlignment="1"/>
    <xf numFmtId="0" fontId="20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horizontal="left" vertical="center" wrapText="1"/>
    </xf>
    <xf numFmtId="49" fontId="19" fillId="0" borderId="3" xfId="0" applyNumberFormat="1" applyFont="1" applyBorder="1" applyAlignment="1">
      <alignment horizontal="left" vertical="center" wrapText="1"/>
    </xf>
    <xf numFmtId="0" fontId="19" fillId="4" borderId="3" xfId="0" applyFont="1" applyFill="1" applyBorder="1" applyAlignment="1">
      <alignment horizontal="left" vertical="center"/>
    </xf>
    <xf numFmtId="0" fontId="19" fillId="4" borderId="3" xfId="0" applyFont="1" applyFill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/>
    </xf>
    <xf numFmtId="0" fontId="19" fillId="0" borderId="3" xfId="0" applyFont="1" applyBorder="1">
      <alignment vertical="center"/>
    </xf>
    <xf numFmtId="0" fontId="19" fillId="0" borderId="0" xfId="0" applyFont="1" applyAlignment="1" applyProtection="1">
      <protection locked="0"/>
    </xf>
    <xf numFmtId="0" fontId="0" fillId="0" borderId="0" xfId="0" applyFont="1">
      <alignment vertical="center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21" fillId="3" borderId="14" xfId="0" applyFont="1" applyFill="1" applyBorder="1" applyAlignment="1">
      <alignment horizontal="justify" vertical="center" wrapText="1"/>
    </xf>
    <xf numFmtId="0" fontId="21" fillId="3" borderId="14" xfId="0" applyFont="1" applyFill="1" applyBorder="1" applyAlignment="1">
      <alignment horizontal="center" vertical="center" wrapText="1"/>
    </xf>
    <xf numFmtId="0" fontId="21" fillId="3" borderId="15" xfId="0" applyFont="1" applyFill="1" applyBorder="1" applyAlignment="1">
      <alignment horizontal="center" vertical="center" wrapText="1"/>
    </xf>
    <xf numFmtId="10" fontId="21" fillId="3" borderId="14" xfId="0" applyNumberFormat="1" applyFont="1" applyFill="1" applyBorder="1" applyAlignment="1">
      <alignment horizontal="center" vertical="center" wrapText="1"/>
    </xf>
    <xf numFmtId="0" fontId="0" fillId="3" borderId="12" xfId="0" applyFont="1" applyFill="1" applyBorder="1" applyAlignment="1">
      <alignment horizontal="center" vertical="center" wrapText="1"/>
    </xf>
    <xf numFmtId="0" fontId="20" fillId="0" borderId="0" xfId="0" applyFont="1">
      <alignment vertical="center"/>
    </xf>
    <xf numFmtId="0" fontId="16" fillId="0" borderId="0" xfId="0" applyFont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 wrapText="1"/>
      <protection locked="0"/>
    </xf>
    <xf numFmtId="0" fontId="14" fillId="3" borderId="1" xfId="0" applyFont="1" applyFill="1" applyBorder="1" applyAlignment="1" applyProtection="1">
      <alignment horizontal="left" vertical="center"/>
      <protection locked="0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6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14" fillId="3" borderId="1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3" xfId="0" applyFont="1" applyFill="1" applyBorder="1" applyAlignment="1" applyProtection="1">
      <alignment horizontal="left" vertical="center" wrapText="1"/>
      <protection locked="0"/>
    </xf>
    <xf numFmtId="0" fontId="6" fillId="4" borderId="7" xfId="0" applyFont="1" applyFill="1" applyBorder="1" applyAlignment="1" applyProtection="1">
      <alignment horizontal="left" vertical="center" wrapText="1"/>
      <protection locked="0"/>
    </xf>
    <xf numFmtId="0" fontId="6" fillId="4" borderId="9" xfId="0" applyFont="1" applyFill="1" applyBorder="1" applyAlignment="1" applyProtection="1">
      <alignment horizontal="left" vertical="center" wrapText="1"/>
      <protection locked="0"/>
    </xf>
    <xf numFmtId="0" fontId="16" fillId="4" borderId="3" xfId="0" applyFont="1" applyFill="1" applyBorder="1" applyAlignment="1" applyProtection="1">
      <alignment horizontal="center" vertical="center" wrapText="1"/>
      <protection locked="0"/>
    </xf>
    <xf numFmtId="0" fontId="23" fillId="4" borderId="3" xfId="0" applyFont="1" applyFill="1" applyBorder="1" applyAlignment="1" applyProtection="1">
      <alignment horizontal="center" vertical="center" wrapText="1"/>
      <protection locked="0"/>
    </xf>
    <xf numFmtId="0" fontId="6" fillId="4" borderId="4" xfId="0" applyFont="1" applyFill="1" applyBorder="1" applyAlignment="1" applyProtection="1">
      <alignment horizontal="left" vertical="center" wrapText="1"/>
      <protection locked="0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5" borderId="3" xfId="0" applyFont="1" applyFill="1" applyBorder="1" applyAlignment="1" applyProtection="1">
      <alignment horizontal="center" vertical="center" wrapText="1"/>
      <protection locked="0"/>
    </xf>
    <xf numFmtId="0" fontId="6" fillId="4" borderId="3" xfId="0" applyFont="1" applyFill="1" applyBorder="1" applyAlignment="1" applyProtection="1">
      <alignment horizontal="left" vertical="center"/>
      <protection locked="0"/>
    </xf>
    <xf numFmtId="0" fontId="6" fillId="4" borderId="3" xfId="0" applyFont="1" applyFill="1" applyBorder="1" applyAlignment="1" applyProtection="1">
      <alignment vertical="center" wrapText="1"/>
      <protection locked="0"/>
    </xf>
    <xf numFmtId="0" fontId="6" fillId="4" borderId="3" xfId="0" applyFont="1" applyFill="1" applyBorder="1" applyAlignment="1" applyProtection="1">
      <alignment horizontal="justify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b val="1"/>
        <color rgb="FF0000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woinfos.xml><?xml version="1.0" encoding="utf-8"?>
<woInfos xmlns="https://web.wps.cn/et/2018/main" xmlns:s="http://schemas.openxmlformats.org/spreadsheetml/2006/main">
  <bookInfo cellCmpFml="151" dbFileVersion="0">
    <open main="653" threadCnt="1"/>
    <sheetInfos>
      <sheetInfo cellCmpFml="62" sheetStid="1">
        <open main="612" threadCnt="1"/>
      </sheetInfo>
      <sheetInfo cellCmpFml="15" sheetStid="2">
        <open threadCnt="1"/>
      </sheetInfo>
      <sheetInfo cellCmpFml="0" sheetStid="3">
        <open threadCnt="1"/>
      </sheetInfo>
      <sheetInfo cellCmpFml="74" sheetStid="4">
        <open main="3" threadCnt="1"/>
      </sheetInfo>
    </sheetInfos>
  </bookInfo>
</woInfos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1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www.wps.cn/officeDocument/2021/sharedlinks" Target="sharedlinks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www.wps.cn/officeDocument/2023/relationships/woinfos" Target="woinfos.xml"/><Relationship Id="rId12" Type="http://schemas.openxmlformats.org/officeDocument/2006/relationships/styles" Target="styles.xml"/><Relationship Id="rId11" Type="http://schemas.openxmlformats.org/officeDocument/2006/relationships/customXml" Target="../customXml/item3.xml"/><Relationship Id="rId10" Type="http://schemas.openxmlformats.org/officeDocument/2006/relationships/customXml" Target="../customXml/item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98"/>
  <sheetViews>
    <sheetView tabSelected="1" zoomScale="57" zoomScaleNormal="57" topLeftCell="A2" workbookViewId="0">
      <pane ySplit="6" topLeftCell="A9" activePane="bottomLeft" state="frozen"/>
      <selection/>
      <selection pane="bottomLeft" activeCell="C18" sqref="C18"/>
    </sheetView>
  </sheetViews>
  <sheetFormatPr defaultColWidth="10" defaultRowHeight="15.75" customHeight="1"/>
  <cols>
    <col min="1" max="1" width="3.875" style="1" customWidth="1"/>
    <col min="2" max="2" width="5.75" style="1" customWidth="1"/>
    <col min="3" max="3" width="16.75" style="13" customWidth="1"/>
    <col min="4" max="4" width="8.75" style="1" customWidth="1"/>
    <col min="5" max="5" width="5.25" style="1" customWidth="1"/>
    <col min="6" max="6" width="5.125" style="1" customWidth="1"/>
    <col min="7" max="7" width="5.125" style="3" customWidth="1"/>
    <col min="8" max="13" width="4.25" style="1" customWidth="1"/>
    <col min="14" max="14" width="3.75" style="15" customWidth="1"/>
    <col min="15" max="19" width="3.75" style="1" customWidth="1"/>
    <col min="20" max="20" width="11.125" style="1" customWidth="1"/>
    <col min="21" max="21" width="9" style="1" customWidth="1"/>
    <col min="22" max="22" width="9.625" style="1" customWidth="1"/>
    <col min="23" max="23" width="9" style="1" customWidth="1"/>
    <col min="24" max="25" width="9.625" style="1" customWidth="1"/>
    <col min="26" max="26" width="9" style="1" customWidth="1"/>
    <col min="27" max="27" width="9.625" style="1" customWidth="1"/>
    <col min="28" max="16384" width="8.75" style="1" customWidth="1"/>
  </cols>
  <sheetData>
    <row r="1" ht="66" customHeight="1" spans="1:19">
      <c r="A1" s="120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="2" customFormat="1" ht="30" customHeight="1" spans="1:19">
      <c r="A2" s="18" t="s">
        <v>1</v>
      </c>
      <c r="B2" s="18"/>
      <c r="C2" s="121" t="s">
        <v>2</v>
      </c>
      <c r="D2" s="121"/>
      <c r="E2" s="121"/>
      <c r="F2" s="121"/>
      <c r="G2" s="41" t="s">
        <v>3</v>
      </c>
      <c r="H2" s="41"/>
      <c r="I2" s="130" t="s">
        <v>4</v>
      </c>
      <c r="J2" s="130"/>
      <c r="K2" s="130"/>
      <c r="L2" s="130"/>
      <c r="M2" s="130"/>
      <c r="N2" s="18" t="s">
        <v>5</v>
      </c>
      <c r="O2" s="18"/>
      <c r="P2" s="18"/>
      <c r="Q2" s="18"/>
      <c r="R2" s="131">
        <f>VLOOKUP(I2,专业名称及代码!$I:$J,2,FALSE)</f>
        <v>490104</v>
      </c>
      <c r="S2" s="131"/>
    </row>
    <row r="3" s="3" customFormat="1" ht="23" customHeight="1" spans="1:19">
      <c r="A3" s="20" t="s">
        <v>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="118" customFormat="1" ht="19" customHeight="1" spans="1:19">
      <c r="A4" s="43" t="s">
        <v>7</v>
      </c>
      <c r="B4" s="43" t="s">
        <v>8</v>
      </c>
      <c r="C4" s="43"/>
      <c r="D4" s="122" t="s">
        <v>9</v>
      </c>
      <c r="E4" s="43" t="s">
        <v>10</v>
      </c>
      <c r="F4" s="43"/>
      <c r="G4" s="43"/>
      <c r="H4" s="43"/>
      <c r="I4" s="43"/>
      <c r="J4" s="43"/>
      <c r="K4" s="43"/>
      <c r="L4" s="43"/>
      <c r="M4" s="43"/>
      <c r="N4" s="43" t="s">
        <v>11</v>
      </c>
      <c r="O4" s="43"/>
      <c r="P4" s="43"/>
      <c r="Q4" s="43"/>
      <c r="R4" s="43"/>
      <c r="S4" s="43"/>
    </row>
    <row r="5" s="118" customFormat="1" ht="19" customHeight="1" spans="1:19">
      <c r="A5" s="43"/>
      <c r="B5" s="43"/>
      <c r="C5" s="43"/>
      <c r="D5" s="123"/>
      <c r="E5" s="43" t="s">
        <v>12</v>
      </c>
      <c r="F5" s="43" t="s">
        <v>13</v>
      </c>
      <c r="G5" s="43" t="s">
        <v>14</v>
      </c>
      <c r="H5" s="43" t="s">
        <v>15</v>
      </c>
      <c r="I5" s="43" t="s">
        <v>16</v>
      </c>
      <c r="J5" s="43" t="s">
        <v>17</v>
      </c>
      <c r="K5" s="43" t="s">
        <v>18</v>
      </c>
      <c r="L5" s="43" t="s">
        <v>19</v>
      </c>
      <c r="M5" s="43" t="s">
        <v>20</v>
      </c>
      <c r="N5" s="43" t="s">
        <v>21</v>
      </c>
      <c r="O5" s="43"/>
      <c r="P5" s="43" t="s">
        <v>22</v>
      </c>
      <c r="Q5" s="43"/>
      <c r="R5" s="43" t="s">
        <v>23</v>
      </c>
      <c r="S5" s="43"/>
    </row>
    <row r="6" s="118" customFormat="1" ht="1" customHeight="1" spans="1:22">
      <c r="A6" s="43"/>
      <c r="B6" s="43"/>
      <c r="C6" s="43"/>
      <c r="D6" s="123"/>
      <c r="E6" s="43"/>
      <c r="F6" s="43"/>
      <c r="G6" s="43"/>
      <c r="H6" s="43"/>
      <c r="I6" s="43"/>
      <c r="J6" s="43"/>
      <c r="K6" s="43"/>
      <c r="L6" s="43"/>
      <c r="M6" s="43"/>
      <c r="N6" s="43" t="s">
        <v>24</v>
      </c>
      <c r="O6" s="43" t="s">
        <v>25</v>
      </c>
      <c r="P6" s="43" t="s">
        <v>26</v>
      </c>
      <c r="Q6" s="43" t="s">
        <v>27</v>
      </c>
      <c r="R6" s="43" t="s">
        <v>28</v>
      </c>
      <c r="S6" s="43" t="s">
        <v>29</v>
      </c>
      <c r="T6" s="118"/>
      <c r="U6" s="118"/>
      <c r="V6" s="52"/>
    </row>
    <row r="7" s="118" customFormat="1" ht="19" hidden="1" customHeight="1" spans="1:19">
      <c r="A7" s="43"/>
      <c r="B7" s="43"/>
      <c r="C7" s="43"/>
      <c r="D7" s="124"/>
      <c r="E7" s="43"/>
      <c r="F7" s="43"/>
      <c r="G7" s="43"/>
      <c r="H7" s="43"/>
      <c r="I7" s="43"/>
      <c r="J7" s="43"/>
      <c r="K7" s="43"/>
      <c r="L7" s="43"/>
      <c r="M7" s="43"/>
      <c r="N7" s="43">
        <v>18</v>
      </c>
      <c r="O7" s="43">
        <v>18</v>
      </c>
      <c r="P7" s="43">
        <v>18</v>
      </c>
      <c r="Q7" s="43">
        <v>18</v>
      </c>
      <c r="R7" s="43">
        <v>18</v>
      </c>
      <c r="S7" s="43">
        <v>18</v>
      </c>
    </row>
    <row r="8" s="118" customFormat="1" ht="19" customHeight="1" spans="1:19">
      <c r="A8" s="26" t="s">
        <v>30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</row>
    <row r="9" s="118" customFormat="1" ht="19" customHeight="1" spans="1:19">
      <c r="A9" s="26" t="s">
        <v>31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</row>
    <row r="10" s="118" customFormat="1" ht="19" customHeight="1" spans="1:19">
      <c r="A10" s="27">
        <v>1</v>
      </c>
      <c r="B10" s="27" t="s">
        <v>32</v>
      </c>
      <c r="C10" s="28" t="s">
        <v>33</v>
      </c>
      <c r="D10" s="125" t="s">
        <v>34</v>
      </c>
      <c r="E10" s="27">
        <f t="shared" ref="E10:E16" si="0">IF(F10&gt;=10,G10/F10,G10/16)</f>
        <v>3</v>
      </c>
      <c r="F10" s="27">
        <v>3</v>
      </c>
      <c r="G10" s="27">
        <f t="shared" ref="G10:G16" si="1">SUM(H10:I10)</f>
        <v>48</v>
      </c>
      <c r="H10" s="27">
        <v>42</v>
      </c>
      <c r="I10" s="27">
        <v>6</v>
      </c>
      <c r="J10" s="27" t="str">
        <f t="shared" ref="J10:J30" si="2">IF((G10-H10)/G10&gt;=80%,"C",IF((G10-H10)/G10&lt;=20%,"A","B"))</f>
        <v>A</v>
      </c>
      <c r="K10" s="27" t="s">
        <v>35</v>
      </c>
      <c r="L10" s="27" t="s">
        <v>36</v>
      </c>
      <c r="M10" s="27" t="s">
        <v>37</v>
      </c>
      <c r="N10" s="43" t="s">
        <v>38</v>
      </c>
      <c r="O10" s="43"/>
      <c r="P10" s="43"/>
      <c r="Q10" s="43"/>
      <c r="R10" s="43"/>
      <c r="S10" s="43"/>
    </row>
    <row r="11" s="118" customFormat="1" ht="27" customHeight="1" spans="1:19">
      <c r="A11" s="27">
        <v>2</v>
      </c>
      <c r="B11" s="27"/>
      <c r="C11" s="28" t="s">
        <v>39</v>
      </c>
      <c r="D11" s="125" t="s">
        <v>40</v>
      </c>
      <c r="E11" s="27">
        <f t="shared" si="0"/>
        <v>3</v>
      </c>
      <c r="F11" s="27">
        <v>3</v>
      </c>
      <c r="G11" s="27">
        <f t="shared" si="1"/>
        <v>48</v>
      </c>
      <c r="H11" s="27">
        <v>42</v>
      </c>
      <c r="I11" s="27">
        <v>6</v>
      </c>
      <c r="J11" s="27" t="str">
        <f t="shared" si="2"/>
        <v>A</v>
      </c>
      <c r="K11" s="27" t="s">
        <v>35</v>
      </c>
      <c r="L11" s="27" t="s">
        <v>36</v>
      </c>
      <c r="M11" s="27" t="s">
        <v>37</v>
      </c>
      <c r="N11" s="43"/>
      <c r="O11" s="43" t="s">
        <v>38</v>
      </c>
      <c r="P11" s="43"/>
      <c r="Q11" s="43"/>
      <c r="R11" s="43"/>
      <c r="S11" s="43"/>
    </row>
    <row r="12" s="118" customFormat="1" ht="29.15" customHeight="1" spans="1:19">
      <c r="A12" s="27">
        <v>3</v>
      </c>
      <c r="B12" s="27"/>
      <c r="C12" s="28" t="s">
        <v>41</v>
      </c>
      <c r="D12" s="125" t="s">
        <v>42</v>
      </c>
      <c r="E12" s="27">
        <f t="shared" si="0"/>
        <v>2</v>
      </c>
      <c r="F12" s="27">
        <v>2</v>
      </c>
      <c r="G12" s="27">
        <f t="shared" si="1"/>
        <v>32</v>
      </c>
      <c r="H12" s="27">
        <v>28</v>
      </c>
      <c r="I12" s="27">
        <v>4</v>
      </c>
      <c r="J12" s="27" t="str">
        <f t="shared" si="2"/>
        <v>A</v>
      </c>
      <c r="K12" s="27" t="s">
        <v>35</v>
      </c>
      <c r="L12" s="27" t="s">
        <v>36</v>
      </c>
      <c r="M12" s="27" t="s">
        <v>37</v>
      </c>
      <c r="N12" s="43"/>
      <c r="O12" s="43"/>
      <c r="P12" s="43" t="s">
        <v>38</v>
      </c>
      <c r="Q12" s="43"/>
      <c r="R12" s="43"/>
      <c r="S12" s="43"/>
    </row>
    <row r="13" s="118" customFormat="1" ht="19" customHeight="1" spans="1:19">
      <c r="A13" s="27">
        <v>4</v>
      </c>
      <c r="B13" s="27"/>
      <c r="C13" s="28" t="s">
        <v>43</v>
      </c>
      <c r="D13" s="125" t="s">
        <v>44</v>
      </c>
      <c r="E13" s="27">
        <f t="shared" si="0"/>
        <v>0.25</v>
      </c>
      <c r="F13" s="27">
        <v>4</v>
      </c>
      <c r="G13" s="27">
        <f t="shared" si="1"/>
        <v>4</v>
      </c>
      <c r="H13" s="27">
        <v>4</v>
      </c>
      <c r="I13" s="27">
        <v>0</v>
      </c>
      <c r="J13" s="27" t="str">
        <f t="shared" si="2"/>
        <v>A</v>
      </c>
      <c r="K13" s="27" t="s">
        <v>35</v>
      </c>
      <c r="L13" s="27" t="s">
        <v>45</v>
      </c>
      <c r="M13" s="27" t="s">
        <v>46</v>
      </c>
      <c r="N13" s="43" t="s">
        <v>38</v>
      </c>
      <c r="O13" s="43"/>
      <c r="P13" s="43"/>
      <c r="Q13" s="43"/>
      <c r="R13" s="43"/>
      <c r="S13" s="43"/>
    </row>
    <row r="14" s="118" customFormat="1" ht="19" customHeight="1" spans="1:19">
      <c r="A14" s="27">
        <v>5</v>
      </c>
      <c r="B14" s="27"/>
      <c r="C14" s="28" t="s">
        <v>47</v>
      </c>
      <c r="D14" s="125" t="s">
        <v>48</v>
      </c>
      <c r="E14" s="27">
        <f t="shared" si="0"/>
        <v>0.25</v>
      </c>
      <c r="F14" s="27">
        <v>4</v>
      </c>
      <c r="G14" s="27">
        <f t="shared" si="1"/>
        <v>4</v>
      </c>
      <c r="H14" s="27">
        <v>4</v>
      </c>
      <c r="I14" s="27">
        <v>0</v>
      </c>
      <c r="J14" s="27" t="str">
        <f t="shared" si="2"/>
        <v>A</v>
      </c>
      <c r="K14" s="27" t="s">
        <v>35</v>
      </c>
      <c r="L14" s="27" t="s">
        <v>45</v>
      </c>
      <c r="M14" s="27" t="s">
        <v>46</v>
      </c>
      <c r="N14" s="43"/>
      <c r="O14" s="43" t="s">
        <v>38</v>
      </c>
      <c r="P14" s="43"/>
      <c r="Q14" s="43"/>
      <c r="R14" s="43"/>
      <c r="S14" s="43"/>
    </row>
    <row r="15" s="118" customFormat="1" ht="19" customHeight="1" spans="1:19">
      <c r="A15" s="27">
        <v>6</v>
      </c>
      <c r="B15" s="27"/>
      <c r="C15" s="28" t="s">
        <v>49</v>
      </c>
      <c r="D15" s="125" t="s">
        <v>50</v>
      </c>
      <c r="E15" s="27">
        <f t="shared" si="0"/>
        <v>0.25</v>
      </c>
      <c r="F15" s="27">
        <v>4</v>
      </c>
      <c r="G15" s="27">
        <f t="shared" si="1"/>
        <v>4</v>
      </c>
      <c r="H15" s="27">
        <v>4</v>
      </c>
      <c r="I15" s="27">
        <v>0</v>
      </c>
      <c r="J15" s="27" t="str">
        <f t="shared" si="2"/>
        <v>A</v>
      </c>
      <c r="K15" s="27" t="s">
        <v>35</v>
      </c>
      <c r="L15" s="27" t="s">
        <v>45</v>
      </c>
      <c r="M15" s="27" t="s">
        <v>46</v>
      </c>
      <c r="N15" s="43"/>
      <c r="O15" s="43"/>
      <c r="P15" s="43" t="s">
        <v>38</v>
      </c>
      <c r="Q15" s="43"/>
      <c r="R15" s="43"/>
      <c r="S15" s="43"/>
    </row>
    <row r="16" s="118" customFormat="1" ht="19" customHeight="1" spans="1:19">
      <c r="A16" s="27">
        <v>7</v>
      </c>
      <c r="B16" s="27"/>
      <c r="C16" s="28" t="s">
        <v>51</v>
      </c>
      <c r="D16" s="125" t="s">
        <v>52</v>
      </c>
      <c r="E16" s="27">
        <f t="shared" si="0"/>
        <v>0.25</v>
      </c>
      <c r="F16" s="27">
        <v>4</v>
      </c>
      <c r="G16" s="27">
        <f t="shared" si="1"/>
        <v>4</v>
      </c>
      <c r="H16" s="27">
        <v>4</v>
      </c>
      <c r="I16" s="27">
        <v>0</v>
      </c>
      <c r="J16" s="27" t="str">
        <f t="shared" si="2"/>
        <v>A</v>
      </c>
      <c r="K16" s="27" t="s">
        <v>35</v>
      </c>
      <c r="L16" s="27" t="s">
        <v>45</v>
      </c>
      <c r="M16" s="27" t="s">
        <v>46</v>
      </c>
      <c r="N16" s="43"/>
      <c r="O16" s="43"/>
      <c r="P16" s="43"/>
      <c r="Q16" s="43" t="s">
        <v>38</v>
      </c>
      <c r="R16" s="43"/>
      <c r="S16" s="43"/>
    </row>
    <row r="17" s="119" customFormat="1" ht="19" customHeight="1" spans="1:19">
      <c r="A17" s="27">
        <v>8</v>
      </c>
      <c r="B17" s="27"/>
      <c r="C17" s="28" t="s">
        <v>53</v>
      </c>
      <c r="D17" s="125" t="s">
        <v>54</v>
      </c>
      <c r="E17" s="27">
        <v>1</v>
      </c>
      <c r="F17" s="27">
        <v>2</v>
      </c>
      <c r="G17" s="27">
        <v>16</v>
      </c>
      <c r="H17" s="27">
        <v>16</v>
      </c>
      <c r="I17" s="27">
        <v>0</v>
      </c>
      <c r="J17" s="27" t="str">
        <f t="shared" si="2"/>
        <v>A</v>
      </c>
      <c r="K17" s="27" t="s">
        <v>35</v>
      </c>
      <c r="L17" s="27" t="s">
        <v>45</v>
      </c>
      <c r="M17" s="27" t="s">
        <v>46</v>
      </c>
      <c r="N17" s="43" t="s">
        <v>38</v>
      </c>
      <c r="O17" s="43"/>
      <c r="P17" s="43"/>
      <c r="Q17" s="43"/>
      <c r="R17" s="43"/>
      <c r="S17" s="43"/>
    </row>
    <row r="18" s="118" customFormat="1" ht="19" customHeight="1" spans="1:19">
      <c r="A18" s="27">
        <v>9</v>
      </c>
      <c r="B18" s="27"/>
      <c r="C18" s="28" t="s">
        <v>55</v>
      </c>
      <c r="D18" s="125" t="s">
        <v>56</v>
      </c>
      <c r="E18" s="27">
        <f>IF(F18&gt;=10,G18/F18,G18/16)</f>
        <v>2</v>
      </c>
      <c r="F18" s="27">
        <v>16</v>
      </c>
      <c r="G18" s="27">
        <v>32</v>
      </c>
      <c r="H18" s="27">
        <v>32</v>
      </c>
      <c r="I18" s="27">
        <v>0</v>
      </c>
      <c r="J18" s="27" t="str">
        <f t="shared" si="2"/>
        <v>A</v>
      </c>
      <c r="K18" s="27" t="s">
        <v>35</v>
      </c>
      <c r="L18" s="27" t="s">
        <v>45</v>
      </c>
      <c r="M18" s="27" t="s">
        <v>46</v>
      </c>
      <c r="N18" s="118"/>
      <c r="O18" s="43" t="s">
        <v>38</v>
      </c>
      <c r="P18" s="43"/>
      <c r="Q18" s="43"/>
      <c r="R18" s="43"/>
      <c r="S18" s="43"/>
    </row>
    <row r="19" s="119" customFormat="1" ht="19" customHeight="1" spans="1:19">
      <c r="A19" s="27">
        <v>10</v>
      </c>
      <c r="B19" s="27"/>
      <c r="C19" s="28" t="s">
        <v>57</v>
      </c>
      <c r="D19" s="125" t="s">
        <v>58</v>
      </c>
      <c r="E19" s="27">
        <v>3</v>
      </c>
      <c r="F19" s="27">
        <v>32</v>
      </c>
      <c r="G19" s="27">
        <v>96</v>
      </c>
      <c r="H19" s="27">
        <v>0</v>
      </c>
      <c r="I19" s="27">
        <v>96</v>
      </c>
      <c r="J19" s="27" t="str">
        <f t="shared" si="2"/>
        <v>C</v>
      </c>
      <c r="K19" s="27" t="s">
        <v>35</v>
      </c>
      <c r="L19" s="27" t="s">
        <v>45</v>
      </c>
      <c r="M19" s="27" t="s">
        <v>46</v>
      </c>
      <c r="N19" s="43" t="s">
        <v>38</v>
      </c>
      <c r="O19" s="43"/>
      <c r="P19" s="43"/>
      <c r="Q19" s="43"/>
      <c r="R19" s="43"/>
      <c r="S19" s="43"/>
    </row>
    <row r="20" s="119" customFormat="1" ht="19" customHeight="1" spans="1:19">
      <c r="A20" s="27">
        <v>11</v>
      </c>
      <c r="B20" s="126" t="s">
        <v>59</v>
      </c>
      <c r="C20" s="28" t="s">
        <v>60</v>
      </c>
      <c r="D20" s="125" t="s">
        <v>61</v>
      </c>
      <c r="E20" s="27">
        <v>1</v>
      </c>
      <c r="F20" s="27">
        <v>2</v>
      </c>
      <c r="G20" s="27">
        <v>16</v>
      </c>
      <c r="H20" s="27">
        <v>6</v>
      </c>
      <c r="I20" s="27">
        <v>10</v>
      </c>
      <c r="J20" s="27" t="str">
        <f t="shared" si="2"/>
        <v>B</v>
      </c>
      <c r="K20" s="27" t="s">
        <v>35</v>
      </c>
      <c r="L20" s="27" t="s">
        <v>45</v>
      </c>
      <c r="M20" s="27" t="s">
        <v>46</v>
      </c>
      <c r="N20" s="43"/>
      <c r="O20" s="43" t="s">
        <v>38</v>
      </c>
      <c r="P20" s="43"/>
      <c r="Q20" s="43"/>
      <c r="R20" s="43"/>
      <c r="S20" s="43"/>
    </row>
    <row r="21" s="119" customFormat="1" ht="19" customHeight="1" spans="1:19">
      <c r="A21" s="27">
        <v>12</v>
      </c>
      <c r="B21" s="127"/>
      <c r="C21" s="28" t="s">
        <v>62</v>
      </c>
      <c r="D21" s="125" t="s">
        <v>63</v>
      </c>
      <c r="E21" s="27">
        <f t="shared" ref="E21:E31" si="3">IF(F21&gt;=10,G21/F21,G21/16)</f>
        <v>4</v>
      </c>
      <c r="F21" s="27">
        <v>4</v>
      </c>
      <c r="G21" s="27">
        <f t="shared" ref="G21:G31" si="4">SUM(H21:I21)</f>
        <v>64</v>
      </c>
      <c r="H21" s="27">
        <v>32</v>
      </c>
      <c r="I21" s="27">
        <v>32</v>
      </c>
      <c r="J21" s="27" t="str">
        <f t="shared" si="2"/>
        <v>B</v>
      </c>
      <c r="K21" s="27" t="s">
        <v>35</v>
      </c>
      <c r="L21" s="27" t="s">
        <v>36</v>
      </c>
      <c r="M21" s="27" t="s">
        <v>46</v>
      </c>
      <c r="N21" s="43" t="s">
        <v>38</v>
      </c>
      <c r="O21" s="43"/>
      <c r="P21" s="43"/>
      <c r="Q21" s="43"/>
      <c r="R21" s="43"/>
      <c r="S21" s="43"/>
    </row>
    <row r="22" s="119" customFormat="1" ht="19" customHeight="1" spans="1:19">
      <c r="A22" s="27">
        <v>13</v>
      </c>
      <c r="B22" s="127"/>
      <c r="C22" s="28" t="s">
        <v>64</v>
      </c>
      <c r="D22" s="125" t="s">
        <v>65</v>
      </c>
      <c r="E22" s="27">
        <f t="shared" si="3"/>
        <v>4</v>
      </c>
      <c r="F22" s="27">
        <v>4</v>
      </c>
      <c r="G22" s="27">
        <f t="shared" si="4"/>
        <v>64</v>
      </c>
      <c r="H22" s="27">
        <v>64</v>
      </c>
      <c r="I22" s="27">
        <v>0</v>
      </c>
      <c r="J22" s="27" t="str">
        <f t="shared" si="2"/>
        <v>A</v>
      </c>
      <c r="K22" s="27" t="s">
        <v>35</v>
      </c>
      <c r="L22" s="27" t="s">
        <v>36</v>
      </c>
      <c r="M22" s="27" t="s">
        <v>37</v>
      </c>
      <c r="N22" s="43" t="s">
        <v>66</v>
      </c>
      <c r="O22" s="43"/>
      <c r="P22" s="43"/>
      <c r="Q22" s="43"/>
      <c r="R22" s="43"/>
      <c r="S22" s="43"/>
    </row>
    <row r="23" s="118" customFormat="1" ht="19" customHeight="1" spans="1:19">
      <c r="A23" s="27">
        <v>14</v>
      </c>
      <c r="B23" s="127"/>
      <c r="C23" s="28" t="s">
        <v>67</v>
      </c>
      <c r="D23" s="125" t="s">
        <v>68</v>
      </c>
      <c r="E23" s="27">
        <f t="shared" si="3"/>
        <v>4</v>
      </c>
      <c r="F23" s="27">
        <v>4</v>
      </c>
      <c r="G23" s="27">
        <f t="shared" si="4"/>
        <v>64</v>
      </c>
      <c r="H23" s="27">
        <v>64</v>
      </c>
      <c r="I23" s="27">
        <v>0</v>
      </c>
      <c r="J23" s="27" t="str">
        <f t="shared" si="2"/>
        <v>A</v>
      </c>
      <c r="K23" s="27" t="s">
        <v>35</v>
      </c>
      <c r="L23" s="27" t="s">
        <v>36</v>
      </c>
      <c r="M23" s="27" t="s">
        <v>37</v>
      </c>
      <c r="N23" s="43"/>
      <c r="O23" s="43" t="s">
        <v>38</v>
      </c>
      <c r="P23" s="43"/>
      <c r="Q23" s="43"/>
      <c r="R23" s="43"/>
      <c r="S23" s="43"/>
    </row>
    <row r="24" s="118" customFormat="1" ht="19" customHeight="1" spans="1:19">
      <c r="A24" s="27">
        <v>15</v>
      </c>
      <c r="B24" s="127"/>
      <c r="C24" s="128" t="s">
        <v>69</v>
      </c>
      <c r="D24" s="125" t="s">
        <v>70</v>
      </c>
      <c r="E24" s="27">
        <f t="shared" si="3"/>
        <v>4</v>
      </c>
      <c r="F24" s="27">
        <v>4</v>
      </c>
      <c r="G24" s="27">
        <f t="shared" si="4"/>
        <v>64</v>
      </c>
      <c r="H24" s="27">
        <v>64</v>
      </c>
      <c r="I24" s="27">
        <v>0</v>
      </c>
      <c r="J24" s="27" t="str">
        <f t="shared" si="2"/>
        <v>A</v>
      </c>
      <c r="K24" s="27" t="s">
        <v>71</v>
      </c>
      <c r="L24" s="27" t="s">
        <v>45</v>
      </c>
      <c r="M24" s="27" t="s">
        <v>37</v>
      </c>
      <c r="N24" s="43"/>
      <c r="O24" s="43" t="s">
        <v>66</v>
      </c>
      <c r="P24" s="43"/>
      <c r="Q24" s="43"/>
      <c r="R24" s="43"/>
      <c r="S24" s="43"/>
    </row>
    <row r="25" s="118" customFormat="1" ht="19" customHeight="1" spans="1:19">
      <c r="A25" s="27"/>
      <c r="B25" s="127"/>
      <c r="C25" s="128" t="s">
        <v>72</v>
      </c>
      <c r="D25" s="125" t="s">
        <v>73</v>
      </c>
      <c r="E25" s="27">
        <f t="shared" si="3"/>
        <v>4</v>
      </c>
      <c r="F25" s="27">
        <v>4</v>
      </c>
      <c r="G25" s="27">
        <f t="shared" si="4"/>
        <v>64</v>
      </c>
      <c r="H25" s="27">
        <v>64</v>
      </c>
      <c r="I25" s="27">
        <v>0</v>
      </c>
      <c r="J25" s="27" t="str">
        <f t="shared" si="2"/>
        <v>A</v>
      </c>
      <c r="K25" s="27" t="s">
        <v>35</v>
      </c>
      <c r="L25" s="27" t="s">
        <v>45</v>
      </c>
      <c r="M25" s="27" t="s">
        <v>37</v>
      </c>
      <c r="N25" s="43"/>
      <c r="O25" s="43" t="s">
        <v>66</v>
      </c>
      <c r="P25" s="43"/>
      <c r="Q25" s="43"/>
      <c r="R25" s="43"/>
      <c r="S25" s="43"/>
    </row>
    <row r="26" s="118" customFormat="1" ht="19" customHeight="1" spans="1:19">
      <c r="A26" s="27"/>
      <c r="B26" s="129"/>
      <c r="C26" s="128" t="s">
        <v>74</v>
      </c>
      <c r="D26" s="125" t="s">
        <v>75</v>
      </c>
      <c r="E26" s="27">
        <f t="shared" si="3"/>
        <v>4</v>
      </c>
      <c r="F26" s="27">
        <v>4</v>
      </c>
      <c r="G26" s="27">
        <f t="shared" si="4"/>
        <v>64</v>
      </c>
      <c r="H26" s="27">
        <v>64</v>
      </c>
      <c r="I26" s="27">
        <v>0</v>
      </c>
      <c r="J26" s="27" t="str">
        <f t="shared" si="2"/>
        <v>A</v>
      </c>
      <c r="K26" s="27" t="s">
        <v>71</v>
      </c>
      <c r="L26" s="27" t="s">
        <v>45</v>
      </c>
      <c r="M26" s="27" t="s">
        <v>37</v>
      </c>
      <c r="N26" s="43"/>
      <c r="O26" s="43" t="s">
        <v>66</v>
      </c>
      <c r="P26" s="43"/>
      <c r="Q26" s="43"/>
      <c r="R26" s="43"/>
      <c r="S26" s="43"/>
    </row>
    <row r="27" s="118" customFormat="1" ht="19" customHeight="1" spans="1:19">
      <c r="A27" s="27">
        <v>16</v>
      </c>
      <c r="B27" s="27" t="s">
        <v>76</v>
      </c>
      <c r="C27" s="28" t="s">
        <v>77</v>
      </c>
      <c r="D27" s="125" t="s">
        <v>78</v>
      </c>
      <c r="E27" s="27">
        <f t="shared" si="3"/>
        <v>2</v>
      </c>
      <c r="F27" s="27">
        <v>2</v>
      </c>
      <c r="G27" s="27">
        <f t="shared" si="4"/>
        <v>32</v>
      </c>
      <c r="H27" s="27">
        <v>4</v>
      </c>
      <c r="I27" s="27">
        <v>28</v>
      </c>
      <c r="J27" s="27" t="str">
        <f t="shared" si="2"/>
        <v>C</v>
      </c>
      <c r="K27" s="27" t="s">
        <v>35</v>
      </c>
      <c r="L27" s="27" t="s">
        <v>45</v>
      </c>
      <c r="M27" s="27" t="s">
        <v>46</v>
      </c>
      <c r="N27" s="43" t="s">
        <v>38</v>
      </c>
      <c r="O27" s="43"/>
      <c r="P27" s="43"/>
      <c r="Q27" s="43"/>
      <c r="R27" s="43"/>
      <c r="S27" s="43"/>
    </row>
    <row r="28" s="6" customFormat="1" ht="19" customHeight="1" spans="1:19">
      <c r="A28" s="27">
        <v>17</v>
      </c>
      <c r="B28" s="27"/>
      <c r="C28" s="28" t="s">
        <v>79</v>
      </c>
      <c r="D28" s="125" t="s">
        <v>80</v>
      </c>
      <c r="E28" s="27">
        <f t="shared" si="3"/>
        <v>2</v>
      </c>
      <c r="F28" s="27">
        <v>2</v>
      </c>
      <c r="G28" s="27">
        <f t="shared" si="4"/>
        <v>32</v>
      </c>
      <c r="H28" s="27">
        <v>4</v>
      </c>
      <c r="I28" s="27">
        <v>28</v>
      </c>
      <c r="J28" s="27" t="str">
        <f t="shared" si="2"/>
        <v>C</v>
      </c>
      <c r="K28" s="27" t="s">
        <v>35</v>
      </c>
      <c r="L28" s="27" t="s">
        <v>45</v>
      </c>
      <c r="M28" s="27" t="s">
        <v>46</v>
      </c>
      <c r="N28" s="43"/>
      <c r="O28" s="43" t="s">
        <v>38</v>
      </c>
      <c r="P28" s="43"/>
      <c r="Q28" s="43"/>
      <c r="R28" s="43"/>
      <c r="S28" s="43"/>
    </row>
    <row r="29" s="6" customFormat="1" ht="19" customHeight="1" spans="1:19">
      <c r="A29" s="27">
        <v>18</v>
      </c>
      <c r="B29" s="27"/>
      <c r="C29" s="28" t="s">
        <v>81</v>
      </c>
      <c r="D29" s="125" t="s">
        <v>82</v>
      </c>
      <c r="E29" s="27">
        <f t="shared" si="3"/>
        <v>2</v>
      </c>
      <c r="F29" s="27">
        <v>2</v>
      </c>
      <c r="G29" s="27">
        <f t="shared" si="4"/>
        <v>32</v>
      </c>
      <c r="H29" s="27">
        <v>0</v>
      </c>
      <c r="I29" s="27">
        <v>32</v>
      </c>
      <c r="J29" s="27" t="str">
        <f t="shared" si="2"/>
        <v>C</v>
      </c>
      <c r="K29" s="27" t="s">
        <v>71</v>
      </c>
      <c r="L29" s="27" t="s">
        <v>45</v>
      </c>
      <c r="M29" s="27" t="s">
        <v>46</v>
      </c>
      <c r="N29" s="27"/>
      <c r="O29" s="27"/>
      <c r="P29" s="43"/>
      <c r="Q29" s="43" t="s">
        <v>38</v>
      </c>
      <c r="R29" s="43"/>
      <c r="S29" s="43"/>
    </row>
    <row r="30" s="6" customFormat="1" ht="19" customHeight="1" spans="1:19">
      <c r="A30" s="27">
        <v>19</v>
      </c>
      <c r="B30" s="27"/>
      <c r="C30" s="28" t="s">
        <v>83</v>
      </c>
      <c r="D30" s="125" t="s">
        <v>84</v>
      </c>
      <c r="E30" s="27">
        <f t="shared" si="3"/>
        <v>2</v>
      </c>
      <c r="F30" s="27">
        <v>2</v>
      </c>
      <c r="G30" s="27">
        <f t="shared" si="4"/>
        <v>32</v>
      </c>
      <c r="H30" s="27">
        <v>16</v>
      </c>
      <c r="I30" s="27">
        <v>16</v>
      </c>
      <c r="J30" s="27" t="str">
        <f t="shared" si="2"/>
        <v>B</v>
      </c>
      <c r="K30" s="27" t="s">
        <v>35</v>
      </c>
      <c r="L30" s="27" t="s">
        <v>45</v>
      </c>
      <c r="M30" s="27" t="s">
        <v>46</v>
      </c>
      <c r="N30" s="43" t="s">
        <v>38</v>
      </c>
      <c r="O30" s="43"/>
      <c r="P30" s="43"/>
      <c r="Q30" s="43"/>
      <c r="R30" s="43"/>
      <c r="S30" s="43"/>
    </row>
    <row r="31" s="6" customFormat="1" ht="50.5" customHeight="1" spans="1:19">
      <c r="A31" s="27">
        <v>20</v>
      </c>
      <c r="B31" s="27" t="s">
        <v>85</v>
      </c>
      <c r="C31" s="28" t="s">
        <v>86</v>
      </c>
      <c r="D31" s="125" t="s">
        <v>87</v>
      </c>
      <c r="E31" s="27">
        <f t="shared" si="3"/>
        <v>2</v>
      </c>
      <c r="F31" s="27">
        <v>2</v>
      </c>
      <c r="G31" s="27">
        <f t="shared" si="4"/>
        <v>32</v>
      </c>
      <c r="H31" s="27">
        <v>32</v>
      </c>
      <c r="I31" s="27">
        <v>0</v>
      </c>
      <c r="J31" s="27" t="s">
        <v>88</v>
      </c>
      <c r="K31" s="27" t="s">
        <v>35</v>
      </c>
      <c r="L31" s="27" t="s">
        <v>45</v>
      </c>
      <c r="M31" s="27" t="s">
        <v>46</v>
      </c>
      <c r="N31" s="43" t="s">
        <v>38</v>
      </c>
      <c r="O31" s="43"/>
      <c r="P31" s="43"/>
      <c r="Q31" s="43"/>
      <c r="R31" s="43"/>
      <c r="S31" s="43"/>
    </row>
    <row r="32" s="6" customFormat="1" ht="21" customHeight="1" spans="1:19">
      <c r="A32" s="27">
        <v>21</v>
      </c>
      <c r="B32" s="27" t="s">
        <v>89</v>
      </c>
      <c r="C32" s="28" t="s">
        <v>90</v>
      </c>
      <c r="D32" s="125" t="s">
        <v>91</v>
      </c>
      <c r="E32" s="27">
        <v>1</v>
      </c>
      <c r="F32" s="27">
        <v>2</v>
      </c>
      <c r="G32" s="27">
        <v>16</v>
      </c>
      <c r="H32" s="27">
        <v>0</v>
      </c>
      <c r="I32" s="27">
        <v>16</v>
      </c>
      <c r="J32" s="27" t="str">
        <f>IF((G32-H32)/G32&gt;=80%,"C",IF((G32-H32)/G32&lt;=20%,"A","B"))</f>
        <v>C</v>
      </c>
      <c r="K32" s="27" t="s">
        <v>35</v>
      </c>
      <c r="L32" s="27" t="s">
        <v>45</v>
      </c>
      <c r="M32" s="27" t="s">
        <v>46</v>
      </c>
      <c r="N32" s="6"/>
      <c r="O32" s="43" t="s">
        <v>38</v>
      </c>
      <c r="P32" s="43"/>
      <c r="Q32" s="43"/>
      <c r="R32" s="43"/>
      <c r="S32" s="43"/>
    </row>
    <row r="33" s="6" customFormat="1" ht="19" customHeight="1" spans="1:19">
      <c r="A33" s="27">
        <v>22</v>
      </c>
      <c r="B33" s="27" t="s">
        <v>92</v>
      </c>
      <c r="C33" s="28" t="s">
        <v>93</v>
      </c>
      <c r="D33" s="125" t="s">
        <v>94</v>
      </c>
      <c r="E33" s="27">
        <f>IF(F33&gt;=10,G33/F33,G33/16)</f>
        <v>1</v>
      </c>
      <c r="F33" s="27">
        <v>4</v>
      </c>
      <c r="G33" s="27">
        <f>SUM(H33:I33)</f>
        <v>16</v>
      </c>
      <c r="H33" s="27">
        <v>8</v>
      </c>
      <c r="I33" s="27">
        <v>8</v>
      </c>
      <c r="J33" s="27" t="str">
        <f>IF((G33-H33)/G33&gt;=80%,"C",IF((G33-H33)/G33&lt;=20%,"A","B"))</f>
        <v>B</v>
      </c>
      <c r="K33" s="27" t="s">
        <v>35</v>
      </c>
      <c r="L33" s="27" t="s">
        <v>45</v>
      </c>
      <c r="M33" s="27" t="s">
        <v>46</v>
      </c>
      <c r="N33" s="43" t="s">
        <v>38</v>
      </c>
      <c r="O33" s="43"/>
      <c r="P33" s="43"/>
      <c r="Q33" s="43"/>
      <c r="R33" s="43"/>
      <c r="S33" s="43"/>
    </row>
    <row r="34" s="6" customFormat="1" ht="19" customHeight="1" spans="1:19">
      <c r="A34" s="27">
        <v>23</v>
      </c>
      <c r="B34" s="27"/>
      <c r="C34" s="28" t="s">
        <v>95</v>
      </c>
      <c r="D34" s="125" t="s">
        <v>96</v>
      </c>
      <c r="E34" s="27">
        <f>IF(F34&gt;=10,G34/F34,G34/16)</f>
        <v>2</v>
      </c>
      <c r="F34" s="27">
        <v>2</v>
      </c>
      <c r="G34" s="27">
        <f>SUM(H34:I34)</f>
        <v>32</v>
      </c>
      <c r="H34" s="27">
        <v>16</v>
      </c>
      <c r="I34" s="27">
        <v>16</v>
      </c>
      <c r="J34" s="27" t="str">
        <f>IF((G34-H34)/G34&gt;=80%,"C",IF((G34-H34)/G34&lt;=20%,"A","B"))</f>
        <v>B</v>
      </c>
      <c r="K34" s="27" t="s">
        <v>35</v>
      </c>
      <c r="L34" s="27" t="s">
        <v>45</v>
      </c>
      <c r="M34" s="27" t="s">
        <v>46</v>
      </c>
      <c r="N34" s="43"/>
      <c r="O34" s="43"/>
      <c r="P34" s="43" t="s">
        <v>38</v>
      </c>
      <c r="Q34" s="43"/>
      <c r="R34" s="43"/>
      <c r="S34" s="43"/>
    </row>
    <row r="35" s="6" customFormat="1" ht="19" customHeight="1" spans="1:19">
      <c r="A35" s="27">
        <v>24</v>
      </c>
      <c r="B35" s="27"/>
      <c r="C35" s="28" t="s">
        <v>97</v>
      </c>
      <c r="D35" s="125" t="s">
        <v>98</v>
      </c>
      <c r="E35" s="27">
        <f>IF(F35&gt;=10,G35/F35,G35/16)</f>
        <v>1</v>
      </c>
      <c r="F35" s="27">
        <v>4</v>
      </c>
      <c r="G35" s="27">
        <f>SUM(H35:I35)</f>
        <v>16</v>
      </c>
      <c r="H35" s="27">
        <v>8</v>
      </c>
      <c r="I35" s="27">
        <v>8</v>
      </c>
      <c r="J35" s="27" t="str">
        <f>IF((G35-H35)/G35&gt;=80%,"C",IF((G35-H35)/G35&lt;=20%,"A","B"))</f>
        <v>B</v>
      </c>
      <c r="K35" s="27" t="s">
        <v>35</v>
      </c>
      <c r="L35" s="27" t="s">
        <v>45</v>
      </c>
      <c r="M35" s="27" t="s">
        <v>46</v>
      </c>
      <c r="N35" s="43"/>
      <c r="O35" s="43"/>
      <c r="P35" s="43"/>
      <c r="Q35" s="43" t="s">
        <v>38</v>
      </c>
      <c r="R35" s="43"/>
      <c r="S35" s="43"/>
    </row>
    <row r="36" s="6" customFormat="1" ht="19" customHeight="1" spans="1:19">
      <c r="A36" s="61" t="s">
        <v>99</v>
      </c>
      <c r="B36" s="62"/>
      <c r="C36" s="62"/>
      <c r="D36" s="63"/>
      <c r="E36" s="43">
        <v>47</v>
      </c>
      <c r="F36" s="43" t="s">
        <v>100</v>
      </c>
      <c r="G36" s="43">
        <v>800</v>
      </c>
      <c r="H36" s="43">
        <v>494</v>
      </c>
      <c r="I36" s="43">
        <v>306</v>
      </c>
      <c r="J36" s="43" t="s">
        <v>100</v>
      </c>
      <c r="K36" s="43" t="s">
        <v>100</v>
      </c>
      <c r="L36" s="43" t="s">
        <v>100</v>
      </c>
      <c r="M36" s="43" t="s">
        <v>100</v>
      </c>
      <c r="N36" s="43">
        <v>21</v>
      </c>
      <c r="O36" s="43">
        <v>17</v>
      </c>
      <c r="P36" s="43">
        <v>4</v>
      </c>
      <c r="Q36" s="43">
        <v>4</v>
      </c>
      <c r="R36" s="43" t="s">
        <v>100</v>
      </c>
      <c r="S36" s="43" t="s">
        <v>100</v>
      </c>
    </row>
    <row r="37" s="6" customFormat="1" ht="19" customHeight="1" spans="1:19">
      <c r="A37" s="26" t="s">
        <v>101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</row>
    <row r="38" s="6" customFormat="1" ht="19" customHeight="1" spans="1:19">
      <c r="A38" s="27">
        <v>1</v>
      </c>
      <c r="B38" s="27" t="s">
        <v>102</v>
      </c>
      <c r="C38" s="27"/>
      <c r="D38" s="132"/>
      <c r="E38" s="27">
        <v>2</v>
      </c>
      <c r="F38" s="27">
        <v>2</v>
      </c>
      <c r="G38" s="27">
        <f t="shared" ref="G38:G47" si="5">SUM(H38:I38)</f>
        <v>32</v>
      </c>
      <c r="H38" s="27">
        <v>32</v>
      </c>
      <c r="I38" s="27">
        <v>0</v>
      </c>
      <c r="J38" s="27" t="str">
        <f t="shared" ref="J38:J47" si="6">IF((G38-H38)/G38&gt;=80%,"C",IF((G38-H38)/G38&lt;=20%,"A","B"))</f>
        <v>A</v>
      </c>
      <c r="K38" s="43" t="s">
        <v>103</v>
      </c>
      <c r="L38" s="27" t="s">
        <v>45</v>
      </c>
      <c r="M38" s="27" t="s">
        <v>46</v>
      </c>
      <c r="N38" s="43" t="s">
        <v>104</v>
      </c>
      <c r="O38" s="43" t="s">
        <v>104</v>
      </c>
      <c r="P38" s="43" t="s">
        <v>104</v>
      </c>
      <c r="Q38" s="43" t="s">
        <v>38</v>
      </c>
      <c r="R38" s="43" t="s">
        <v>38</v>
      </c>
      <c r="S38" s="43"/>
    </row>
    <row r="39" s="6" customFormat="1" ht="19" customHeight="1" spans="1:19">
      <c r="A39" s="27">
        <v>2</v>
      </c>
      <c r="B39" s="27" t="s">
        <v>105</v>
      </c>
      <c r="C39" s="27"/>
      <c r="D39" s="132"/>
      <c r="E39" s="27">
        <v>2</v>
      </c>
      <c r="F39" s="27">
        <v>4</v>
      </c>
      <c r="G39" s="27">
        <f t="shared" si="5"/>
        <v>32</v>
      </c>
      <c r="H39" s="27">
        <v>32</v>
      </c>
      <c r="I39" s="27">
        <v>0</v>
      </c>
      <c r="J39" s="27" t="str">
        <f t="shared" si="6"/>
        <v>A</v>
      </c>
      <c r="K39" s="27" t="s">
        <v>106</v>
      </c>
      <c r="L39" s="27" t="s">
        <v>45</v>
      </c>
      <c r="M39" s="27" t="s">
        <v>46</v>
      </c>
      <c r="N39" s="43" t="s">
        <v>104</v>
      </c>
      <c r="O39" s="43" t="s">
        <v>104</v>
      </c>
      <c r="P39" s="43" t="s">
        <v>104</v>
      </c>
      <c r="Q39" s="43" t="s">
        <v>38</v>
      </c>
      <c r="R39" s="43" t="s">
        <v>38</v>
      </c>
      <c r="S39" s="43"/>
    </row>
    <row r="40" s="6" customFormat="1" ht="19" customHeight="1" spans="1:19">
      <c r="A40" s="27">
        <v>3</v>
      </c>
      <c r="B40" s="27" t="s">
        <v>107</v>
      </c>
      <c r="C40" s="27"/>
      <c r="D40" s="132"/>
      <c r="E40" s="27">
        <v>2</v>
      </c>
      <c r="F40" s="27">
        <v>2</v>
      </c>
      <c r="G40" s="27">
        <f t="shared" si="5"/>
        <v>32</v>
      </c>
      <c r="H40" s="27">
        <v>32</v>
      </c>
      <c r="I40" s="27">
        <v>0</v>
      </c>
      <c r="J40" s="27" t="str">
        <f t="shared" si="6"/>
        <v>A</v>
      </c>
      <c r="K40" s="27" t="s">
        <v>106</v>
      </c>
      <c r="L40" s="27" t="s">
        <v>45</v>
      </c>
      <c r="M40" s="27" t="s">
        <v>46</v>
      </c>
      <c r="N40" s="43" t="s">
        <v>104</v>
      </c>
      <c r="O40" s="43" t="s">
        <v>104</v>
      </c>
      <c r="P40" s="43" t="s">
        <v>104</v>
      </c>
      <c r="Q40" s="43" t="s">
        <v>38</v>
      </c>
      <c r="R40" s="43" t="s">
        <v>38</v>
      </c>
      <c r="S40" s="27"/>
    </row>
    <row r="41" s="6" customFormat="1" ht="19" customHeight="1" spans="1:19">
      <c r="A41" s="27">
        <v>4</v>
      </c>
      <c r="B41" s="27" t="s">
        <v>108</v>
      </c>
      <c r="C41" s="27"/>
      <c r="D41" s="132"/>
      <c r="E41" s="27">
        <v>2</v>
      </c>
      <c r="F41" s="27">
        <v>2</v>
      </c>
      <c r="G41" s="27">
        <f t="shared" si="5"/>
        <v>32</v>
      </c>
      <c r="H41" s="27">
        <v>16</v>
      </c>
      <c r="I41" s="27">
        <v>16</v>
      </c>
      <c r="J41" s="27" t="str">
        <f t="shared" si="6"/>
        <v>B</v>
      </c>
      <c r="K41" s="27" t="s">
        <v>106</v>
      </c>
      <c r="L41" s="27" t="s">
        <v>45</v>
      </c>
      <c r="M41" s="27" t="s">
        <v>46</v>
      </c>
      <c r="N41" s="43" t="s">
        <v>104</v>
      </c>
      <c r="O41" s="43" t="s">
        <v>104</v>
      </c>
      <c r="P41" s="43" t="s">
        <v>104</v>
      </c>
      <c r="Q41" s="43" t="s">
        <v>38</v>
      </c>
      <c r="R41" s="43" t="s">
        <v>38</v>
      </c>
      <c r="S41" s="27"/>
    </row>
    <row r="42" s="6" customFormat="1" ht="19" customHeight="1" spans="1:19">
      <c r="A42" s="27">
        <v>5</v>
      </c>
      <c r="B42" s="27" t="s">
        <v>109</v>
      </c>
      <c r="C42" s="27"/>
      <c r="D42" s="132"/>
      <c r="E42" s="27">
        <v>2</v>
      </c>
      <c r="F42" s="27">
        <v>2</v>
      </c>
      <c r="G42" s="27">
        <f t="shared" si="5"/>
        <v>32</v>
      </c>
      <c r="H42" s="27">
        <v>32</v>
      </c>
      <c r="I42" s="27">
        <v>0</v>
      </c>
      <c r="J42" s="27" t="str">
        <f t="shared" si="6"/>
        <v>A</v>
      </c>
      <c r="K42" s="27" t="s">
        <v>106</v>
      </c>
      <c r="L42" s="27" t="s">
        <v>45</v>
      </c>
      <c r="M42" s="27" t="s">
        <v>46</v>
      </c>
      <c r="N42" s="43" t="s">
        <v>104</v>
      </c>
      <c r="O42" s="43" t="s">
        <v>104</v>
      </c>
      <c r="P42" s="43" t="s">
        <v>104</v>
      </c>
      <c r="Q42" s="43" t="s">
        <v>38</v>
      </c>
      <c r="R42" s="43" t="s">
        <v>38</v>
      </c>
      <c r="S42" s="27"/>
    </row>
    <row r="43" s="6" customFormat="1" ht="19" customHeight="1" spans="1:19">
      <c r="A43" s="27">
        <v>6</v>
      </c>
      <c r="B43" s="27" t="s">
        <v>110</v>
      </c>
      <c r="C43" s="27"/>
      <c r="D43" s="132"/>
      <c r="E43" s="27">
        <v>2</v>
      </c>
      <c r="F43" s="27">
        <v>2</v>
      </c>
      <c r="G43" s="27">
        <f t="shared" si="5"/>
        <v>32</v>
      </c>
      <c r="H43" s="27">
        <v>16</v>
      </c>
      <c r="I43" s="27">
        <v>16</v>
      </c>
      <c r="J43" s="27" t="str">
        <f t="shared" si="6"/>
        <v>B</v>
      </c>
      <c r="K43" s="27" t="s">
        <v>106</v>
      </c>
      <c r="L43" s="27" t="s">
        <v>45</v>
      </c>
      <c r="M43" s="27" t="s">
        <v>46</v>
      </c>
      <c r="N43" s="43" t="s">
        <v>104</v>
      </c>
      <c r="O43" s="43" t="s">
        <v>104</v>
      </c>
      <c r="P43" s="43" t="s">
        <v>104</v>
      </c>
      <c r="Q43" s="43" t="s">
        <v>38</v>
      </c>
      <c r="R43" s="43" t="s">
        <v>38</v>
      </c>
      <c r="S43" s="27"/>
    </row>
    <row r="44" s="6" customFormat="1" ht="19" customHeight="1" spans="1:19">
      <c r="A44" s="27">
        <v>7</v>
      </c>
      <c r="B44" s="27" t="s">
        <v>111</v>
      </c>
      <c r="C44" s="27"/>
      <c r="D44" s="132"/>
      <c r="E44" s="27">
        <v>2</v>
      </c>
      <c r="F44" s="27">
        <v>2</v>
      </c>
      <c r="G44" s="27">
        <f t="shared" si="5"/>
        <v>32</v>
      </c>
      <c r="H44" s="27">
        <v>16</v>
      </c>
      <c r="I44" s="27">
        <v>16</v>
      </c>
      <c r="J44" s="27" t="str">
        <f t="shared" si="6"/>
        <v>B</v>
      </c>
      <c r="K44" s="27" t="s">
        <v>106</v>
      </c>
      <c r="L44" s="27" t="s">
        <v>45</v>
      </c>
      <c r="M44" s="27" t="s">
        <v>46</v>
      </c>
      <c r="N44" s="43" t="s">
        <v>104</v>
      </c>
      <c r="O44" s="43" t="s">
        <v>104</v>
      </c>
      <c r="P44" s="43" t="s">
        <v>104</v>
      </c>
      <c r="Q44" s="43" t="s">
        <v>38</v>
      </c>
      <c r="R44" s="43" t="s">
        <v>38</v>
      </c>
      <c r="S44" s="27"/>
    </row>
    <row r="45" s="6" customFormat="1" ht="19" customHeight="1" spans="1:19">
      <c r="A45" s="27">
        <v>8</v>
      </c>
      <c r="B45" s="27" t="s">
        <v>112</v>
      </c>
      <c r="C45" s="27"/>
      <c r="D45" s="132"/>
      <c r="E45" s="27">
        <v>4</v>
      </c>
      <c r="F45" s="27">
        <v>2</v>
      </c>
      <c r="G45" s="27">
        <f t="shared" si="5"/>
        <v>64</v>
      </c>
      <c r="H45" s="27">
        <v>0</v>
      </c>
      <c r="I45" s="27">
        <v>64</v>
      </c>
      <c r="J45" s="27" t="str">
        <f t="shared" si="6"/>
        <v>C</v>
      </c>
      <c r="K45" s="27" t="s">
        <v>106</v>
      </c>
      <c r="L45" s="27" t="s">
        <v>45</v>
      </c>
      <c r="M45" s="27" t="s">
        <v>46</v>
      </c>
      <c r="N45" s="43" t="s">
        <v>38</v>
      </c>
      <c r="O45" s="43" t="s">
        <v>104</v>
      </c>
      <c r="P45" s="43" t="s">
        <v>104</v>
      </c>
      <c r="Q45" s="43" t="s">
        <v>38</v>
      </c>
      <c r="R45" s="43" t="s">
        <v>38</v>
      </c>
      <c r="S45" s="27"/>
    </row>
    <row r="46" s="6" customFormat="1" ht="19" customHeight="1" spans="1:19">
      <c r="A46" s="27">
        <v>9</v>
      </c>
      <c r="B46" s="27" t="s">
        <v>113</v>
      </c>
      <c r="C46" s="27"/>
      <c r="D46" s="132"/>
      <c r="E46" s="27">
        <v>8</v>
      </c>
      <c r="F46" s="27">
        <v>8</v>
      </c>
      <c r="G46" s="27">
        <f t="shared" si="5"/>
        <v>128</v>
      </c>
      <c r="H46" s="27">
        <v>96</v>
      </c>
      <c r="I46" s="27">
        <v>32</v>
      </c>
      <c r="J46" s="27" t="str">
        <f t="shared" si="6"/>
        <v>B</v>
      </c>
      <c r="K46" s="27" t="s">
        <v>106</v>
      </c>
      <c r="L46" s="27" t="s">
        <v>45</v>
      </c>
      <c r="M46" s="27" t="s">
        <v>46</v>
      </c>
      <c r="N46" s="43" t="s">
        <v>38</v>
      </c>
      <c r="O46" s="43" t="s">
        <v>104</v>
      </c>
      <c r="P46" s="43" t="s">
        <v>104</v>
      </c>
      <c r="Q46" s="43" t="s">
        <v>38</v>
      </c>
      <c r="R46" s="43" t="s">
        <v>38</v>
      </c>
      <c r="S46" s="27"/>
    </row>
    <row r="47" s="6" customFormat="1" ht="19" customHeight="1" spans="1:19">
      <c r="A47" s="27">
        <v>10</v>
      </c>
      <c r="B47" s="27" t="s">
        <v>114</v>
      </c>
      <c r="C47" s="27"/>
      <c r="D47" s="132"/>
      <c r="E47" s="27">
        <v>1</v>
      </c>
      <c r="F47" s="27">
        <v>2</v>
      </c>
      <c r="G47" s="27">
        <f t="shared" si="5"/>
        <v>16</v>
      </c>
      <c r="H47" s="27">
        <v>16</v>
      </c>
      <c r="I47" s="27">
        <v>0</v>
      </c>
      <c r="J47" s="27" t="str">
        <f t="shared" si="6"/>
        <v>A</v>
      </c>
      <c r="K47" s="27" t="s">
        <v>106</v>
      </c>
      <c r="L47" s="27" t="s">
        <v>45</v>
      </c>
      <c r="M47" s="27" t="s">
        <v>46</v>
      </c>
      <c r="N47" s="43" t="s">
        <v>38</v>
      </c>
      <c r="O47" s="43" t="s">
        <v>104</v>
      </c>
      <c r="P47" s="43" t="s">
        <v>104</v>
      </c>
      <c r="Q47" s="43" t="s">
        <v>38</v>
      </c>
      <c r="R47" s="43" t="s">
        <v>38</v>
      </c>
      <c r="S47" s="27"/>
    </row>
    <row r="48" s="118" customFormat="1" ht="19" customHeight="1" spans="1:19">
      <c r="A48" s="61" t="s">
        <v>115</v>
      </c>
      <c r="B48" s="62"/>
      <c r="C48" s="62"/>
      <c r="D48" s="63"/>
      <c r="E48" s="43">
        <v>8</v>
      </c>
      <c r="F48" s="43" t="s">
        <v>100</v>
      </c>
      <c r="G48" s="43">
        <v>128</v>
      </c>
      <c r="H48" s="43">
        <v>96</v>
      </c>
      <c r="I48" s="43">
        <v>32</v>
      </c>
      <c r="J48" s="43" t="s">
        <v>100</v>
      </c>
      <c r="K48" s="43" t="s">
        <v>100</v>
      </c>
      <c r="L48" s="43" t="s">
        <v>100</v>
      </c>
      <c r="M48" s="43" t="s">
        <v>100</v>
      </c>
      <c r="N48" s="43" t="s">
        <v>100</v>
      </c>
      <c r="O48" s="43" t="s">
        <v>100</v>
      </c>
      <c r="P48" s="43" t="s">
        <v>100</v>
      </c>
      <c r="Q48" s="43" t="s">
        <v>100</v>
      </c>
      <c r="R48" s="43" t="s">
        <v>100</v>
      </c>
      <c r="S48" s="43" t="s">
        <v>100</v>
      </c>
    </row>
    <row r="49" s="118" customFormat="1" ht="19" customHeight="1" spans="1:19">
      <c r="A49" s="61" t="s">
        <v>116</v>
      </c>
      <c r="B49" s="62"/>
      <c r="C49" s="62"/>
      <c r="D49" s="63"/>
      <c r="E49" s="43">
        <f>SUM(E48,E36)</f>
        <v>55</v>
      </c>
      <c r="F49" s="43" t="s">
        <v>100</v>
      </c>
      <c r="G49" s="43">
        <f>SUM(G36,G48)</f>
        <v>928</v>
      </c>
      <c r="H49" s="43">
        <f>SUM(H48,H36)</f>
        <v>590</v>
      </c>
      <c r="I49" s="43">
        <f>SUM(I48,I36)</f>
        <v>338</v>
      </c>
      <c r="J49" s="43" t="s">
        <v>100</v>
      </c>
      <c r="K49" s="43" t="s">
        <v>100</v>
      </c>
      <c r="L49" s="43" t="s">
        <v>100</v>
      </c>
      <c r="M49" s="43" t="s">
        <v>100</v>
      </c>
      <c r="N49" s="43" t="s">
        <v>100</v>
      </c>
      <c r="O49" s="43" t="s">
        <v>100</v>
      </c>
      <c r="P49" s="43" t="s">
        <v>100</v>
      </c>
      <c r="Q49" s="43" t="s">
        <v>100</v>
      </c>
      <c r="R49" s="43" t="s">
        <v>100</v>
      </c>
      <c r="S49" s="43" t="s">
        <v>100</v>
      </c>
    </row>
    <row r="50" s="9" customFormat="1" ht="25" customHeight="1" spans="1:19">
      <c r="A50" s="26" t="s">
        <v>117</v>
      </c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</row>
    <row r="51" s="9" customFormat="1" ht="25" customHeight="1" spans="1:19">
      <c r="A51" s="56" t="s">
        <v>118</v>
      </c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</row>
    <row r="52" s="9" customFormat="1" ht="19" customHeight="1" spans="1:19">
      <c r="A52" s="27">
        <v>1</v>
      </c>
      <c r="B52" s="133" t="s">
        <v>119</v>
      </c>
      <c r="C52" s="133"/>
      <c r="D52" s="29" t="s">
        <v>120</v>
      </c>
      <c r="E52" s="27">
        <f t="shared" ref="E52:E57" si="7">G52/16</f>
        <v>6</v>
      </c>
      <c r="F52" s="29">
        <v>6</v>
      </c>
      <c r="G52" s="27">
        <f t="shared" ref="G52:G57" si="8">SUM(H52:I52)</f>
        <v>96</v>
      </c>
      <c r="H52" s="29">
        <v>72</v>
      </c>
      <c r="I52" s="29">
        <v>24</v>
      </c>
      <c r="J52" s="43" t="str">
        <f t="shared" ref="J52:J57" si="9">IF((G52-H52)/G52&gt;=80%,"C",IF((G52-H52)/G52&lt;=20%,"A","B"))</f>
        <v>B</v>
      </c>
      <c r="K52" s="27" t="s">
        <v>35</v>
      </c>
      <c r="L52" s="29" t="s">
        <v>36</v>
      </c>
      <c r="M52" s="29" t="s">
        <v>37</v>
      </c>
      <c r="N52" s="29" t="s">
        <v>38</v>
      </c>
      <c r="O52" s="29"/>
      <c r="P52" s="29"/>
      <c r="Q52" s="29"/>
      <c r="R52" s="29"/>
      <c r="S52" s="29"/>
    </row>
    <row r="53" s="9" customFormat="1" ht="19" customHeight="1" spans="1:19">
      <c r="A53" s="27">
        <v>2</v>
      </c>
      <c r="B53" s="133" t="s">
        <v>121</v>
      </c>
      <c r="C53" s="133"/>
      <c r="D53" s="29" t="s">
        <v>122</v>
      </c>
      <c r="E53" s="27">
        <f t="shared" si="7"/>
        <v>4</v>
      </c>
      <c r="F53" s="29">
        <v>4</v>
      </c>
      <c r="G53" s="27">
        <f t="shared" si="8"/>
        <v>64</v>
      </c>
      <c r="H53" s="29">
        <v>0</v>
      </c>
      <c r="I53" s="29">
        <v>64</v>
      </c>
      <c r="J53" s="43" t="str">
        <f t="shared" si="9"/>
        <v>C</v>
      </c>
      <c r="K53" s="27" t="s">
        <v>35</v>
      </c>
      <c r="L53" s="29" t="s">
        <v>45</v>
      </c>
      <c r="M53" s="29" t="s">
        <v>123</v>
      </c>
      <c r="N53" s="29"/>
      <c r="O53" s="29" t="s">
        <v>38</v>
      </c>
      <c r="P53" s="29"/>
      <c r="Q53" s="29"/>
      <c r="R53" s="29"/>
      <c r="S53" s="29"/>
    </row>
    <row r="54" s="9" customFormat="1" ht="19" customHeight="1" spans="1:19">
      <c r="A54" s="27">
        <v>3</v>
      </c>
      <c r="B54" s="133" t="s">
        <v>124</v>
      </c>
      <c r="C54" s="133"/>
      <c r="D54" s="29" t="s">
        <v>125</v>
      </c>
      <c r="E54" s="27">
        <f t="shared" si="7"/>
        <v>4</v>
      </c>
      <c r="F54" s="29">
        <v>4</v>
      </c>
      <c r="G54" s="27">
        <f t="shared" si="8"/>
        <v>64</v>
      </c>
      <c r="H54" s="29">
        <v>32</v>
      </c>
      <c r="I54" s="29">
        <v>32</v>
      </c>
      <c r="J54" s="43" t="str">
        <f t="shared" si="9"/>
        <v>B</v>
      </c>
      <c r="K54" s="27" t="s">
        <v>35</v>
      </c>
      <c r="L54" s="29" t="s">
        <v>36</v>
      </c>
      <c r="M54" s="29" t="s">
        <v>37</v>
      </c>
      <c r="N54" s="29"/>
      <c r="O54" s="29" t="s">
        <v>38</v>
      </c>
      <c r="P54" s="29"/>
      <c r="Q54" s="29"/>
      <c r="R54" s="29"/>
      <c r="S54" s="29"/>
    </row>
    <row r="55" s="9" customFormat="1" ht="19" customHeight="1" spans="1:19">
      <c r="A55" s="27">
        <v>4</v>
      </c>
      <c r="B55" s="133" t="s">
        <v>126</v>
      </c>
      <c r="C55" s="133"/>
      <c r="D55" s="29" t="s">
        <v>127</v>
      </c>
      <c r="E55" s="27">
        <f t="shared" si="7"/>
        <v>4</v>
      </c>
      <c r="F55" s="29">
        <v>4</v>
      </c>
      <c r="G55" s="27">
        <f t="shared" si="8"/>
        <v>64</v>
      </c>
      <c r="H55" s="29">
        <v>32</v>
      </c>
      <c r="I55" s="29">
        <v>32</v>
      </c>
      <c r="J55" s="43" t="str">
        <f t="shared" si="9"/>
        <v>B</v>
      </c>
      <c r="K55" s="27" t="s">
        <v>35</v>
      </c>
      <c r="L55" s="29" t="s">
        <v>45</v>
      </c>
      <c r="M55" s="29" t="s">
        <v>37</v>
      </c>
      <c r="N55" s="29"/>
      <c r="O55" s="29"/>
      <c r="P55" s="29" t="s">
        <v>38</v>
      </c>
      <c r="Q55" s="29"/>
      <c r="R55" s="29"/>
      <c r="S55" s="29"/>
    </row>
    <row r="56" s="9" customFormat="1" ht="19" customHeight="1" spans="1:19">
      <c r="A56" s="27">
        <v>5</v>
      </c>
      <c r="B56" s="133" t="s">
        <v>128</v>
      </c>
      <c r="C56" s="133"/>
      <c r="D56" s="29" t="s">
        <v>129</v>
      </c>
      <c r="E56" s="27">
        <f t="shared" si="7"/>
        <v>2</v>
      </c>
      <c r="F56" s="29">
        <v>2</v>
      </c>
      <c r="G56" s="27">
        <f t="shared" si="8"/>
        <v>32</v>
      </c>
      <c r="H56" s="29">
        <v>16</v>
      </c>
      <c r="I56" s="29">
        <v>16</v>
      </c>
      <c r="J56" s="43" t="str">
        <f t="shared" si="9"/>
        <v>B</v>
      </c>
      <c r="K56" s="27" t="s">
        <v>35</v>
      </c>
      <c r="L56" s="29" t="s">
        <v>36</v>
      </c>
      <c r="M56" s="29" t="s">
        <v>37</v>
      </c>
      <c r="N56" s="29" t="s">
        <v>38</v>
      </c>
      <c r="O56" s="29"/>
      <c r="P56" s="29"/>
      <c r="Q56" s="29"/>
      <c r="R56" s="29"/>
      <c r="S56" s="29"/>
    </row>
    <row r="57" s="9" customFormat="1" ht="18" customHeight="1" spans="1:19">
      <c r="A57" s="27">
        <v>6</v>
      </c>
      <c r="B57" s="134" t="s">
        <v>130</v>
      </c>
      <c r="C57" s="135"/>
      <c r="D57" s="29" t="s">
        <v>131</v>
      </c>
      <c r="E57" s="27">
        <f t="shared" si="7"/>
        <v>4</v>
      </c>
      <c r="F57" s="29">
        <v>4</v>
      </c>
      <c r="G57" s="27">
        <f t="shared" si="8"/>
        <v>64</v>
      </c>
      <c r="H57" s="29">
        <v>32</v>
      </c>
      <c r="I57" s="29">
        <v>32</v>
      </c>
      <c r="J57" s="43" t="str">
        <f t="shared" si="9"/>
        <v>B</v>
      </c>
      <c r="K57" s="27" t="s">
        <v>35</v>
      </c>
      <c r="L57" s="29" t="s">
        <v>45</v>
      </c>
      <c r="M57" s="29" t="s">
        <v>37</v>
      </c>
      <c r="N57" s="29"/>
      <c r="O57" s="29"/>
      <c r="P57" s="29" t="s">
        <v>38</v>
      </c>
      <c r="Q57" s="29"/>
      <c r="R57" s="29"/>
      <c r="S57" s="29"/>
    </row>
    <row r="58" s="9" customFormat="1" ht="17.2" customHeight="1" spans="1:256">
      <c r="A58" s="27">
        <v>7</v>
      </c>
      <c r="B58" s="133" t="s">
        <v>132</v>
      </c>
      <c r="C58" s="133"/>
      <c r="D58" s="29" t="s">
        <v>133</v>
      </c>
      <c r="E58" s="27">
        <v>3</v>
      </c>
      <c r="F58" s="29">
        <v>3</v>
      </c>
      <c r="G58" s="27">
        <v>48</v>
      </c>
      <c r="H58" s="29">
        <v>24</v>
      </c>
      <c r="I58" s="29">
        <v>24</v>
      </c>
      <c r="J58" s="43" t="s">
        <v>134</v>
      </c>
      <c r="K58" s="27" t="s">
        <v>35</v>
      </c>
      <c r="L58" s="29" t="s">
        <v>36</v>
      </c>
      <c r="M58" s="29" t="s">
        <v>37</v>
      </c>
      <c r="N58" s="29"/>
      <c r="O58" s="29" t="s">
        <v>38</v>
      </c>
      <c r="P58" s="29"/>
      <c r="Q58" s="29"/>
      <c r="R58" s="29"/>
      <c r="S58" s="29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</row>
    <row r="59" s="9" customFormat="1" ht="19" customHeight="1" spans="1:19">
      <c r="A59" s="61" t="s">
        <v>135</v>
      </c>
      <c r="B59" s="62"/>
      <c r="C59" s="62"/>
      <c r="D59" s="63"/>
      <c r="E59" s="43">
        <f>SUM(E52:E58)</f>
        <v>27</v>
      </c>
      <c r="F59" s="43" t="s">
        <v>100</v>
      </c>
      <c r="G59" s="43">
        <f>SUM(G52:G58)</f>
        <v>432</v>
      </c>
      <c r="H59" s="43">
        <f>SUM(H52:H58)</f>
        <v>208</v>
      </c>
      <c r="I59" s="43">
        <f>SUM(I52:I58)</f>
        <v>224</v>
      </c>
      <c r="J59" s="43" t="s">
        <v>100</v>
      </c>
      <c r="K59" s="43" t="s">
        <v>100</v>
      </c>
      <c r="L59" s="43" t="s">
        <v>100</v>
      </c>
      <c r="M59" s="43" t="s">
        <v>100</v>
      </c>
      <c r="N59" s="43" t="s">
        <v>100</v>
      </c>
      <c r="O59" s="43" t="s">
        <v>100</v>
      </c>
      <c r="P59" s="43" t="s">
        <v>100</v>
      </c>
      <c r="Q59" s="43" t="s">
        <v>100</v>
      </c>
      <c r="R59" s="43" t="s">
        <v>100</v>
      </c>
      <c r="S59" s="43" t="s">
        <v>100</v>
      </c>
    </row>
    <row r="60" s="9" customFormat="1" ht="25" customHeight="1" spans="1:19">
      <c r="A60" s="56" t="s">
        <v>136</v>
      </c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</row>
    <row r="61" s="9" customFormat="1" ht="21" customHeight="1" spans="1:19">
      <c r="A61" s="27">
        <v>1</v>
      </c>
      <c r="B61" s="133" t="s">
        <v>137</v>
      </c>
      <c r="C61" s="133"/>
      <c r="D61" s="29" t="s">
        <v>138</v>
      </c>
      <c r="E61" s="27">
        <f t="shared" ref="E61:E68" si="10">G61/16</f>
        <v>2</v>
      </c>
      <c r="F61" s="29">
        <v>2</v>
      </c>
      <c r="G61" s="27">
        <f t="shared" ref="G61:G68" si="11">SUM(H61:I61)</f>
        <v>32</v>
      </c>
      <c r="H61" s="29">
        <v>16</v>
      </c>
      <c r="I61" s="29">
        <v>16</v>
      </c>
      <c r="J61" s="43" t="str">
        <f t="shared" ref="J61:J68" si="12">IF((G61-H61)/G61&gt;=80%,"C",IF((G61-H61)/G61&lt;=20%,"A","B"))</f>
        <v>B</v>
      </c>
      <c r="K61" s="27" t="s">
        <v>35</v>
      </c>
      <c r="L61" s="29" t="s">
        <v>36</v>
      </c>
      <c r="M61" s="29" t="s">
        <v>37</v>
      </c>
      <c r="N61" s="137"/>
      <c r="O61" s="137" t="s">
        <v>38</v>
      </c>
      <c r="P61" s="29"/>
      <c r="Q61" s="29"/>
      <c r="R61" s="29"/>
      <c r="S61" s="29"/>
    </row>
    <row r="62" s="9" customFormat="1" ht="19" customHeight="1" spans="1:19">
      <c r="A62" s="27">
        <v>2</v>
      </c>
      <c r="B62" s="133" t="s">
        <v>139</v>
      </c>
      <c r="C62" s="133"/>
      <c r="D62" s="29" t="s">
        <v>140</v>
      </c>
      <c r="E62" s="27">
        <f t="shared" si="10"/>
        <v>4</v>
      </c>
      <c r="F62" s="136">
        <v>4</v>
      </c>
      <c r="G62" s="27">
        <f t="shared" si="11"/>
        <v>64</v>
      </c>
      <c r="H62" s="136">
        <v>24</v>
      </c>
      <c r="I62" s="136">
        <v>40</v>
      </c>
      <c r="J62" s="43" t="str">
        <f t="shared" si="12"/>
        <v>B</v>
      </c>
      <c r="K62" s="27" t="s">
        <v>35</v>
      </c>
      <c r="L62" s="29" t="s">
        <v>45</v>
      </c>
      <c r="M62" s="29" t="s">
        <v>37</v>
      </c>
      <c r="N62" s="29"/>
      <c r="O62" s="29"/>
      <c r="P62" s="29"/>
      <c r="Q62" s="29" t="s">
        <v>38</v>
      </c>
      <c r="R62" s="29"/>
      <c r="S62" s="29"/>
    </row>
    <row r="63" s="9" customFormat="1" ht="19" customHeight="1" spans="1:19">
      <c r="A63" s="27">
        <v>3</v>
      </c>
      <c r="B63" s="133" t="s">
        <v>141</v>
      </c>
      <c r="C63" s="133"/>
      <c r="D63" s="29" t="s">
        <v>142</v>
      </c>
      <c r="E63" s="27">
        <f t="shared" si="10"/>
        <v>6</v>
      </c>
      <c r="F63" s="136">
        <v>6</v>
      </c>
      <c r="G63" s="27">
        <f t="shared" si="11"/>
        <v>96</v>
      </c>
      <c r="H63" s="136">
        <v>32</v>
      </c>
      <c r="I63" s="136">
        <v>64</v>
      </c>
      <c r="J63" s="43" t="str">
        <f t="shared" si="12"/>
        <v>B</v>
      </c>
      <c r="K63" s="27" t="s">
        <v>35</v>
      </c>
      <c r="L63" s="29" t="s">
        <v>36</v>
      </c>
      <c r="M63" s="29" t="s">
        <v>37</v>
      </c>
      <c r="N63" s="29"/>
      <c r="O63" s="29"/>
      <c r="P63" s="137" t="s">
        <v>38</v>
      </c>
      <c r="Q63" s="29"/>
      <c r="R63" s="29"/>
      <c r="S63" s="29"/>
    </row>
    <row r="64" s="9" customFormat="1" ht="19" customHeight="1" spans="1:256">
      <c r="A64" s="27">
        <v>4</v>
      </c>
      <c r="B64" s="133" t="s">
        <v>143</v>
      </c>
      <c r="C64" s="133"/>
      <c r="D64" s="29" t="s">
        <v>144</v>
      </c>
      <c r="E64" s="27">
        <f t="shared" si="10"/>
        <v>4</v>
      </c>
      <c r="F64" s="136">
        <v>4</v>
      </c>
      <c r="G64" s="27">
        <f t="shared" si="11"/>
        <v>64</v>
      </c>
      <c r="H64" s="136">
        <v>32</v>
      </c>
      <c r="I64" s="136">
        <v>32</v>
      </c>
      <c r="J64" s="43" t="str">
        <f t="shared" si="12"/>
        <v>B</v>
      </c>
      <c r="K64" s="27" t="s">
        <v>35</v>
      </c>
      <c r="L64" s="29" t="s">
        <v>36</v>
      </c>
      <c r="M64" s="29" t="s">
        <v>37</v>
      </c>
      <c r="N64" s="29"/>
      <c r="O64" s="29"/>
      <c r="P64" s="137" t="s">
        <v>38</v>
      </c>
      <c r="Q64" s="29"/>
      <c r="R64" s="29"/>
      <c r="S64" s="29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</row>
    <row r="65" s="9" customFormat="1" ht="19" customHeight="1" spans="1:19">
      <c r="A65" s="27">
        <v>5</v>
      </c>
      <c r="B65" s="133" t="s">
        <v>145</v>
      </c>
      <c r="C65" s="133"/>
      <c r="D65" s="29" t="s">
        <v>146</v>
      </c>
      <c r="E65" s="27">
        <f t="shared" si="10"/>
        <v>4</v>
      </c>
      <c r="F65" s="136">
        <v>4</v>
      </c>
      <c r="G65" s="27">
        <f t="shared" si="11"/>
        <v>64</v>
      </c>
      <c r="H65" s="136">
        <v>20</v>
      </c>
      <c r="I65" s="136">
        <v>44</v>
      </c>
      <c r="J65" s="43" t="str">
        <f t="shared" si="12"/>
        <v>B</v>
      </c>
      <c r="K65" s="27" t="s">
        <v>35</v>
      </c>
      <c r="L65" s="29" t="s">
        <v>36</v>
      </c>
      <c r="M65" s="29" t="s">
        <v>37</v>
      </c>
      <c r="N65" s="29"/>
      <c r="O65" s="29"/>
      <c r="P65" s="29"/>
      <c r="Q65" s="137" t="s">
        <v>38</v>
      </c>
      <c r="R65" s="29"/>
      <c r="S65" s="29"/>
    </row>
    <row r="66" s="9" customFormat="1" ht="19" customHeight="1" spans="1:19">
      <c r="A66" s="27">
        <v>6</v>
      </c>
      <c r="B66" s="133" t="s">
        <v>147</v>
      </c>
      <c r="C66" s="133"/>
      <c r="D66" s="29" t="s">
        <v>148</v>
      </c>
      <c r="E66" s="27">
        <f t="shared" si="10"/>
        <v>4</v>
      </c>
      <c r="F66" s="136">
        <v>4</v>
      </c>
      <c r="G66" s="27">
        <f t="shared" si="11"/>
        <v>64</v>
      </c>
      <c r="H66" s="29">
        <v>32</v>
      </c>
      <c r="I66" s="29">
        <v>32</v>
      </c>
      <c r="J66" s="43" t="str">
        <f t="shared" si="12"/>
        <v>B</v>
      </c>
      <c r="K66" s="27" t="s">
        <v>35</v>
      </c>
      <c r="L66" s="29" t="s">
        <v>36</v>
      </c>
      <c r="M66" s="29" t="s">
        <v>37</v>
      </c>
      <c r="N66" s="29"/>
      <c r="O66" s="29"/>
      <c r="P66" s="29"/>
      <c r="Q66" s="137" t="s">
        <v>38</v>
      </c>
      <c r="R66" s="29"/>
      <c r="S66" s="29"/>
    </row>
    <row r="67" s="9" customFormat="1" ht="19" customHeight="1" spans="1:256">
      <c r="A67" s="27">
        <v>7</v>
      </c>
      <c r="B67" s="138" t="s">
        <v>149</v>
      </c>
      <c r="C67" s="138"/>
      <c r="D67" s="29" t="s">
        <v>150</v>
      </c>
      <c r="E67" s="27">
        <f t="shared" si="10"/>
        <v>4</v>
      </c>
      <c r="F67" s="29">
        <v>4</v>
      </c>
      <c r="G67" s="27">
        <f t="shared" si="11"/>
        <v>64</v>
      </c>
      <c r="H67" s="29">
        <v>32</v>
      </c>
      <c r="I67" s="29">
        <v>32</v>
      </c>
      <c r="J67" s="43" t="str">
        <f t="shared" si="12"/>
        <v>B</v>
      </c>
      <c r="K67" s="27" t="s">
        <v>35</v>
      </c>
      <c r="L67" s="29" t="s">
        <v>36</v>
      </c>
      <c r="M67" s="29" t="s">
        <v>37</v>
      </c>
      <c r="N67" s="29"/>
      <c r="O67" s="29"/>
      <c r="P67" s="137" t="s">
        <v>38</v>
      </c>
      <c r="Q67" s="29"/>
      <c r="R67" s="29"/>
      <c r="S67" s="29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</row>
    <row r="68" s="9" customFormat="1" ht="19" customHeight="1" spans="1:19">
      <c r="A68" s="27">
        <v>8</v>
      </c>
      <c r="B68" s="133" t="s">
        <v>151</v>
      </c>
      <c r="C68" s="133"/>
      <c r="D68" s="29" t="s">
        <v>152</v>
      </c>
      <c r="E68" s="27">
        <f t="shared" si="10"/>
        <v>4</v>
      </c>
      <c r="F68" s="136">
        <v>4</v>
      </c>
      <c r="G68" s="27">
        <f t="shared" si="11"/>
        <v>64</v>
      </c>
      <c r="H68" s="136">
        <v>0</v>
      </c>
      <c r="I68" s="136">
        <v>64</v>
      </c>
      <c r="J68" s="43" t="str">
        <f t="shared" si="12"/>
        <v>C</v>
      </c>
      <c r="K68" s="27" t="s">
        <v>35</v>
      </c>
      <c r="L68" s="29" t="s">
        <v>45</v>
      </c>
      <c r="M68" s="29" t="s">
        <v>36</v>
      </c>
      <c r="N68" s="29"/>
      <c r="O68" s="29"/>
      <c r="P68" s="29"/>
      <c r="Q68" s="137" t="s">
        <v>38</v>
      </c>
      <c r="R68" s="29"/>
      <c r="S68" s="29"/>
    </row>
    <row r="69" s="9" customFormat="1" ht="19" customHeight="1" spans="1:19">
      <c r="A69" s="61" t="s">
        <v>153</v>
      </c>
      <c r="B69" s="139"/>
      <c r="C69" s="139"/>
      <c r="D69" s="63"/>
      <c r="E69" s="43">
        <f>SUM(E61:E68)</f>
        <v>32</v>
      </c>
      <c r="F69" s="43" t="s">
        <v>100</v>
      </c>
      <c r="G69" s="43">
        <f>SUM(G61:G68)</f>
        <v>512</v>
      </c>
      <c r="H69" s="43">
        <f>SUM(H61:H67)</f>
        <v>188</v>
      </c>
      <c r="I69" s="43">
        <f>SUM(I61:I67)</f>
        <v>260</v>
      </c>
      <c r="J69" s="43" t="s">
        <v>100</v>
      </c>
      <c r="K69" s="43" t="s">
        <v>100</v>
      </c>
      <c r="L69" s="43" t="s">
        <v>100</v>
      </c>
      <c r="M69" s="43" t="s">
        <v>100</v>
      </c>
      <c r="N69" s="43" t="s">
        <v>100</v>
      </c>
      <c r="O69" s="43" t="s">
        <v>100</v>
      </c>
      <c r="P69" s="43" t="s">
        <v>100</v>
      </c>
      <c r="Q69" s="43" t="s">
        <v>100</v>
      </c>
      <c r="R69" s="43" t="s">
        <v>100</v>
      </c>
      <c r="S69" s="43" t="s">
        <v>100</v>
      </c>
    </row>
    <row r="70" s="9" customFormat="1" ht="25" customHeight="1" spans="1:19">
      <c r="A70" s="140" t="s">
        <v>154</v>
      </c>
      <c r="B70" s="140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</row>
    <row r="71" s="9" customFormat="1" ht="19" customHeight="1" spans="1:19">
      <c r="A71" s="141">
        <v>1</v>
      </c>
      <c r="B71" s="133" t="s">
        <v>155</v>
      </c>
      <c r="C71" s="133"/>
      <c r="D71" s="142" t="s">
        <v>156</v>
      </c>
      <c r="E71" s="27">
        <f>G71/16</f>
        <v>0.5</v>
      </c>
      <c r="F71" s="29">
        <v>8</v>
      </c>
      <c r="G71" s="27">
        <f>SUM(H71+I71)</f>
        <v>8</v>
      </c>
      <c r="H71" s="136">
        <v>0</v>
      </c>
      <c r="I71" s="136">
        <v>8</v>
      </c>
      <c r="J71" s="27" t="s">
        <v>157</v>
      </c>
      <c r="K71" s="27" t="s">
        <v>35</v>
      </c>
      <c r="L71" s="27" t="s">
        <v>45</v>
      </c>
      <c r="M71" s="29" t="s">
        <v>158</v>
      </c>
      <c r="N71" s="29"/>
      <c r="O71" s="29" t="s">
        <v>159</v>
      </c>
      <c r="P71" s="29"/>
      <c r="Q71" s="29"/>
      <c r="R71" s="29"/>
      <c r="S71" s="29"/>
    </row>
    <row r="72" s="9" customFormat="1" ht="19" customHeight="1" spans="1:19">
      <c r="A72" s="141">
        <v>2</v>
      </c>
      <c r="B72" s="138" t="s">
        <v>160</v>
      </c>
      <c r="C72" s="138"/>
      <c r="D72" s="142" t="s">
        <v>161</v>
      </c>
      <c r="E72" s="27">
        <f>G72/16</f>
        <v>2</v>
      </c>
      <c r="F72" s="29">
        <v>16</v>
      </c>
      <c r="G72" s="27">
        <f>SUM(H72+I72)</f>
        <v>32</v>
      </c>
      <c r="H72" s="136">
        <v>0</v>
      </c>
      <c r="I72" s="136">
        <v>32</v>
      </c>
      <c r="J72" s="27" t="s">
        <v>157</v>
      </c>
      <c r="K72" s="27" t="s">
        <v>35</v>
      </c>
      <c r="L72" s="27" t="s">
        <v>45</v>
      </c>
      <c r="M72" s="29" t="s">
        <v>123</v>
      </c>
      <c r="N72" s="29"/>
      <c r="O72" s="29" t="s">
        <v>159</v>
      </c>
      <c r="P72" s="29"/>
      <c r="Q72" s="29"/>
      <c r="R72" s="29"/>
      <c r="S72" s="29"/>
    </row>
    <row r="73" s="9" customFormat="1" ht="19" customHeight="1" spans="1:19">
      <c r="A73" s="27">
        <v>3</v>
      </c>
      <c r="B73" s="133" t="s">
        <v>162</v>
      </c>
      <c r="C73" s="133"/>
      <c r="D73" s="142" t="s">
        <v>163</v>
      </c>
      <c r="E73" s="27">
        <f>G73/16</f>
        <v>1.5</v>
      </c>
      <c r="F73" s="29">
        <v>12</v>
      </c>
      <c r="G73" s="27">
        <f>SUM(H73:I73)</f>
        <v>24</v>
      </c>
      <c r="H73" s="136">
        <v>0</v>
      </c>
      <c r="I73" s="29">
        <v>24</v>
      </c>
      <c r="J73" s="27" t="s">
        <v>157</v>
      </c>
      <c r="K73" s="27" t="s">
        <v>35</v>
      </c>
      <c r="L73" s="27" t="s">
        <v>45</v>
      </c>
      <c r="M73" s="29" t="s">
        <v>158</v>
      </c>
      <c r="N73" s="29"/>
      <c r="O73" s="29"/>
      <c r="P73" s="137" t="s">
        <v>38</v>
      </c>
      <c r="Q73" s="29"/>
      <c r="R73" s="29"/>
      <c r="S73" s="29"/>
    </row>
    <row r="74" s="9" customFormat="1" ht="19" customHeight="1" spans="1:19">
      <c r="A74" s="141">
        <v>4</v>
      </c>
      <c r="B74" s="143" t="s">
        <v>164</v>
      </c>
      <c r="C74" s="143"/>
      <c r="D74" s="142" t="s">
        <v>165</v>
      </c>
      <c r="E74" s="27">
        <f>G74/16</f>
        <v>2</v>
      </c>
      <c r="F74" s="29">
        <v>16</v>
      </c>
      <c r="G74" s="27">
        <f>SUM(H74+I74)</f>
        <v>32</v>
      </c>
      <c r="H74" s="136">
        <v>0</v>
      </c>
      <c r="I74" s="136">
        <v>32</v>
      </c>
      <c r="J74" s="27" t="s">
        <v>157</v>
      </c>
      <c r="K74" s="27" t="s">
        <v>35</v>
      </c>
      <c r="L74" s="27" t="s">
        <v>45</v>
      </c>
      <c r="M74" s="29" t="s">
        <v>123</v>
      </c>
      <c r="N74" s="29"/>
      <c r="O74" s="29"/>
      <c r="P74" s="29"/>
      <c r="Q74" s="29" t="s">
        <v>159</v>
      </c>
      <c r="R74" s="29"/>
      <c r="S74" s="29"/>
    </row>
    <row r="75" s="9" customFormat="1" ht="19" customHeight="1" spans="1:19">
      <c r="A75" s="141">
        <v>5</v>
      </c>
      <c r="B75" s="143" t="s">
        <v>166</v>
      </c>
      <c r="C75" s="143"/>
      <c r="D75" s="142" t="s">
        <v>167</v>
      </c>
      <c r="E75" s="27">
        <f>G75/16</f>
        <v>1</v>
      </c>
      <c r="F75" s="29">
        <v>8</v>
      </c>
      <c r="G75" s="27">
        <f>SUM(H75+I75)</f>
        <v>16</v>
      </c>
      <c r="H75" s="136">
        <v>0</v>
      </c>
      <c r="I75" s="136">
        <v>16</v>
      </c>
      <c r="J75" s="27" t="s">
        <v>157</v>
      </c>
      <c r="K75" s="27" t="s">
        <v>35</v>
      </c>
      <c r="L75" s="27" t="s">
        <v>45</v>
      </c>
      <c r="M75" s="29" t="s">
        <v>168</v>
      </c>
      <c r="N75" s="29"/>
      <c r="O75" s="29"/>
      <c r="P75" s="29"/>
      <c r="Q75" s="29" t="s">
        <v>159</v>
      </c>
      <c r="R75" s="29"/>
      <c r="S75" s="29"/>
    </row>
    <row r="76" s="10" customFormat="1" ht="19" customHeight="1" spans="1:19">
      <c r="A76" s="141">
        <v>6</v>
      </c>
      <c r="B76" s="143" t="s">
        <v>169</v>
      </c>
      <c r="C76" s="143"/>
      <c r="D76" s="142" t="s">
        <v>170</v>
      </c>
      <c r="E76" s="27">
        <v>4</v>
      </c>
      <c r="F76" s="29">
        <v>16</v>
      </c>
      <c r="G76" s="27">
        <f>SUM(H76+I76)</f>
        <v>64</v>
      </c>
      <c r="H76" s="136">
        <v>0</v>
      </c>
      <c r="I76" s="136">
        <v>64</v>
      </c>
      <c r="J76" s="27" t="s">
        <v>157</v>
      </c>
      <c r="K76" s="27" t="s">
        <v>35</v>
      </c>
      <c r="L76" s="27" t="s">
        <v>45</v>
      </c>
      <c r="M76" s="29" t="s">
        <v>171</v>
      </c>
      <c r="N76" s="29"/>
      <c r="O76" s="29"/>
      <c r="P76" s="29"/>
      <c r="Q76" s="29"/>
      <c r="R76" s="29" t="s">
        <v>159</v>
      </c>
      <c r="S76" s="29"/>
    </row>
    <row r="77" s="9" customFormat="1" ht="19" customHeight="1" spans="1:19">
      <c r="A77" s="141">
        <v>7</v>
      </c>
      <c r="B77" s="143" t="s">
        <v>172</v>
      </c>
      <c r="C77" s="143"/>
      <c r="D77" s="125" t="s">
        <v>173</v>
      </c>
      <c r="E77" s="27">
        <v>6</v>
      </c>
      <c r="F77" s="29">
        <v>20</v>
      </c>
      <c r="G77" s="27">
        <f>SUM(H77+I77)</f>
        <v>400</v>
      </c>
      <c r="H77" s="136">
        <v>0</v>
      </c>
      <c r="I77" s="136">
        <v>400</v>
      </c>
      <c r="J77" s="27" t="s">
        <v>157</v>
      </c>
      <c r="K77" s="27" t="s">
        <v>35</v>
      </c>
      <c r="L77" s="27" t="s">
        <v>45</v>
      </c>
      <c r="M77" s="29" t="s">
        <v>123</v>
      </c>
      <c r="N77" s="29"/>
      <c r="O77" s="29"/>
      <c r="P77" s="29"/>
      <c r="Q77" s="29"/>
      <c r="R77" s="29" t="s">
        <v>159</v>
      </c>
      <c r="S77" s="29"/>
    </row>
    <row r="78" s="11" customFormat="1" ht="19" customHeight="1" spans="1:19">
      <c r="A78" s="74" t="s">
        <v>174</v>
      </c>
      <c r="B78" s="74"/>
      <c r="C78" s="74"/>
      <c r="D78" s="74"/>
      <c r="E78" s="74">
        <f>SUM(E71:E77)</f>
        <v>17</v>
      </c>
      <c r="F78" s="74" t="s">
        <v>100</v>
      </c>
      <c r="G78" s="27">
        <f>SUM(H78+I78)</f>
        <v>576</v>
      </c>
      <c r="H78" s="136">
        <f>SUM(H71:H77)</f>
        <v>0</v>
      </c>
      <c r="I78" s="136">
        <f>SUM(I71:I77)</f>
        <v>576</v>
      </c>
      <c r="J78" s="43" t="s">
        <v>100</v>
      </c>
      <c r="K78" s="43" t="s">
        <v>100</v>
      </c>
      <c r="L78" s="43" t="s">
        <v>100</v>
      </c>
      <c r="M78" s="43" t="s">
        <v>100</v>
      </c>
      <c r="N78" s="43" t="s">
        <v>100</v>
      </c>
      <c r="O78" s="43" t="s">
        <v>100</v>
      </c>
      <c r="P78" s="43" t="s">
        <v>100</v>
      </c>
      <c r="Q78" s="43" t="s">
        <v>100</v>
      </c>
      <c r="R78" s="43" t="s">
        <v>100</v>
      </c>
      <c r="S78" s="43" t="s">
        <v>100</v>
      </c>
    </row>
    <row r="79" s="9" customFormat="1" ht="25" customHeight="1" spans="1:19">
      <c r="A79" s="75" t="s">
        <v>175</v>
      </c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</row>
    <row r="80" s="9" customFormat="1" ht="25" customHeight="1" spans="1:19">
      <c r="A80" s="27">
        <v>1</v>
      </c>
      <c r="B80" s="126" t="s">
        <v>176</v>
      </c>
      <c r="C80" s="144" t="s">
        <v>177</v>
      </c>
      <c r="D80" s="125" t="s">
        <v>178</v>
      </c>
      <c r="E80" s="27">
        <f t="shared" ref="E80:E90" si="13">G80/16</f>
        <v>2</v>
      </c>
      <c r="F80" s="136">
        <v>2</v>
      </c>
      <c r="G80" s="27">
        <f>SUM(H80:I80)</f>
        <v>32</v>
      </c>
      <c r="H80" s="136">
        <v>16</v>
      </c>
      <c r="I80" s="136">
        <v>16</v>
      </c>
      <c r="J80" s="43" t="str">
        <f t="shared" ref="J80:J90" si="14">IF((G80-H80)/G80&gt;=80%,"C",IF((G80-H80)/G80&lt;=20%,"A","B"))</f>
        <v>B</v>
      </c>
      <c r="K80" s="126" t="s">
        <v>179</v>
      </c>
      <c r="L80" s="29" t="s">
        <v>45</v>
      </c>
      <c r="M80" s="29" t="s">
        <v>36</v>
      </c>
      <c r="N80" s="29"/>
      <c r="O80" s="137"/>
      <c r="P80" s="137" t="s">
        <v>38</v>
      </c>
      <c r="Q80" s="29"/>
      <c r="R80" s="29"/>
      <c r="S80" s="29"/>
    </row>
    <row r="81" s="9" customFormat="1" ht="19" customHeight="1" spans="1:19">
      <c r="A81" s="27">
        <v>2</v>
      </c>
      <c r="B81" s="127"/>
      <c r="C81" s="145" t="s">
        <v>180</v>
      </c>
      <c r="D81" s="125" t="s">
        <v>181</v>
      </c>
      <c r="E81" s="27">
        <f t="shared" si="13"/>
        <v>4</v>
      </c>
      <c r="F81" s="29">
        <v>4</v>
      </c>
      <c r="G81" s="27">
        <v>64</v>
      </c>
      <c r="H81" s="29">
        <v>32</v>
      </c>
      <c r="I81" s="29">
        <v>32</v>
      </c>
      <c r="J81" s="43" t="str">
        <f t="shared" si="14"/>
        <v>B</v>
      </c>
      <c r="K81" s="127"/>
      <c r="L81" s="29" t="s">
        <v>45</v>
      </c>
      <c r="M81" s="29" t="s">
        <v>158</v>
      </c>
      <c r="N81" s="29"/>
      <c r="O81" s="29"/>
      <c r="P81" s="29"/>
      <c r="Q81" s="137" t="s">
        <v>38</v>
      </c>
      <c r="R81" s="29"/>
      <c r="S81" s="29"/>
    </row>
    <row r="82" s="9" customFormat="1" ht="19" customHeight="1" spans="1:19">
      <c r="A82" s="27">
        <v>3</v>
      </c>
      <c r="B82" s="127"/>
      <c r="C82" s="144" t="s">
        <v>182</v>
      </c>
      <c r="D82" s="125" t="s">
        <v>183</v>
      </c>
      <c r="E82" s="27">
        <f t="shared" si="13"/>
        <v>2</v>
      </c>
      <c r="F82" s="136">
        <v>2</v>
      </c>
      <c r="G82" s="27">
        <f t="shared" ref="G82:G90" si="15">SUM(H82:I82)</f>
        <v>32</v>
      </c>
      <c r="H82" s="136">
        <v>16</v>
      </c>
      <c r="I82" s="136">
        <v>16</v>
      </c>
      <c r="J82" s="43" t="str">
        <f t="shared" si="14"/>
        <v>B</v>
      </c>
      <c r="K82" s="127"/>
      <c r="L82" s="29" t="s">
        <v>45</v>
      </c>
      <c r="M82" s="29" t="s">
        <v>171</v>
      </c>
      <c r="N82" s="29"/>
      <c r="O82" s="29"/>
      <c r="P82" s="137" t="s">
        <v>38</v>
      </c>
      <c r="Q82" s="29"/>
      <c r="R82" s="29"/>
      <c r="S82" s="29"/>
    </row>
    <row r="83" s="9" customFormat="1" ht="19" customHeight="1" spans="1:23">
      <c r="A83" s="27">
        <v>4</v>
      </c>
      <c r="B83" s="127"/>
      <c r="C83" s="144" t="s">
        <v>184</v>
      </c>
      <c r="D83" s="125" t="s">
        <v>185</v>
      </c>
      <c r="E83" s="27">
        <f t="shared" si="13"/>
        <v>2</v>
      </c>
      <c r="F83" s="136">
        <v>2</v>
      </c>
      <c r="G83" s="27">
        <f t="shared" si="15"/>
        <v>32</v>
      </c>
      <c r="H83" s="136">
        <v>16</v>
      </c>
      <c r="I83" s="136">
        <v>16</v>
      </c>
      <c r="J83" s="43" t="str">
        <f t="shared" si="14"/>
        <v>B</v>
      </c>
      <c r="K83" s="127"/>
      <c r="L83" s="29" t="s">
        <v>45</v>
      </c>
      <c r="M83" s="29" t="s">
        <v>36</v>
      </c>
      <c r="N83" s="137"/>
      <c r="O83" s="29"/>
      <c r="P83" s="137" t="s">
        <v>38</v>
      </c>
      <c r="Q83" s="29"/>
      <c r="R83" s="29"/>
      <c r="S83" s="29"/>
      <c r="T83" s="9"/>
      <c r="U83" s="9"/>
      <c r="V83" s="9"/>
      <c r="W83" s="6"/>
    </row>
    <row r="84" s="9" customFormat="1" ht="19" customHeight="1" spans="1:19">
      <c r="A84" s="27">
        <v>1</v>
      </c>
      <c r="B84" s="27" t="s">
        <v>186</v>
      </c>
      <c r="C84" s="144" t="s">
        <v>187</v>
      </c>
      <c r="D84" s="125" t="s">
        <v>188</v>
      </c>
      <c r="E84" s="27">
        <f t="shared" si="13"/>
        <v>2</v>
      </c>
      <c r="F84" s="136">
        <v>2</v>
      </c>
      <c r="G84" s="27">
        <f t="shared" si="15"/>
        <v>32</v>
      </c>
      <c r="H84" s="136">
        <v>16</v>
      </c>
      <c r="I84" s="136">
        <v>16</v>
      </c>
      <c r="J84" s="43" t="str">
        <f t="shared" si="14"/>
        <v>B</v>
      </c>
      <c r="K84" s="127"/>
      <c r="L84" s="29" t="s">
        <v>45</v>
      </c>
      <c r="M84" s="29" t="s">
        <v>123</v>
      </c>
      <c r="N84" s="29"/>
      <c r="O84" s="29"/>
      <c r="P84" s="29"/>
      <c r="Q84" s="29"/>
      <c r="R84" s="29"/>
      <c r="S84" s="29" t="s">
        <v>159</v>
      </c>
    </row>
    <row r="85" s="9" customFormat="1" ht="19" customHeight="1" spans="1:19">
      <c r="A85" s="27">
        <v>2</v>
      </c>
      <c r="B85" s="27"/>
      <c r="C85" s="144" t="s">
        <v>189</v>
      </c>
      <c r="D85" s="125" t="s">
        <v>190</v>
      </c>
      <c r="E85" s="27">
        <f t="shared" si="13"/>
        <v>4</v>
      </c>
      <c r="F85" s="136">
        <v>4</v>
      </c>
      <c r="G85" s="27">
        <f t="shared" si="15"/>
        <v>64</v>
      </c>
      <c r="H85" s="136">
        <v>32</v>
      </c>
      <c r="I85" s="136">
        <v>32</v>
      </c>
      <c r="J85" s="43" t="str">
        <f t="shared" si="14"/>
        <v>B</v>
      </c>
      <c r="K85" s="127"/>
      <c r="L85" s="29" t="s">
        <v>45</v>
      </c>
      <c r="M85" s="29" t="s">
        <v>123</v>
      </c>
      <c r="N85" s="29"/>
      <c r="O85" s="29"/>
      <c r="P85" s="29"/>
      <c r="Q85" s="29"/>
      <c r="R85" s="29"/>
      <c r="S85" s="29" t="s">
        <v>159</v>
      </c>
    </row>
    <row r="86" s="9" customFormat="1" ht="19" customHeight="1" spans="1:19">
      <c r="A86" s="27">
        <v>3</v>
      </c>
      <c r="B86" s="27"/>
      <c r="C86" s="144" t="s">
        <v>191</v>
      </c>
      <c r="D86" s="125" t="s">
        <v>192</v>
      </c>
      <c r="E86" s="27">
        <f t="shared" si="13"/>
        <v>4</v>
      </c>
      <c r="F86" s="136">
        <v>4</v>
      </c>
      <c r="G86" s="27">
        <f t="shared" si="15"/>
        <v>64</v>
      </c>
      <c r="H86" s="136">
        <v>0</v>
      </c>
      <c r="I86" s="136">
        <v>64</v>
      </c>
      <c r="J86" s="43" t="str">
        <f t="shared" si="14"/>
        <v>C</v>
      </c>
      <c r="K86" s="129"/>
      <c r="L86" s="29" t="s">
        <v>45</v>
      </c>
      <c r="M86" s="29" t="s">
        <v>123</v>
      </c>
      <c r="N86" s="29"/>
      <c r="O86" s="29"/>
      <c r="P86" s="29"/>
      <c r="Q86" s="29"/>
      <c r="R86" s="29"/>
      <c r="S86" s="29" t="s">
        <v>159</v>
      </c>
    </row>
    <row r="87" s="9" customFormat="1" ht="19" customHeight="1" spans="1:19">
      <c r="A87" s="27">
        <v>1</v>
      </c>
      <c r="B87" s="27" t="s">
        <v>193</v>
      </c>
      <c r="C87" s="144" t="s">
        <v>194</v>
      </c>
      <c r="D87" s="125" t="s">
        <v>195</v>
      </c>
      <c r="E87" s="27">
        <f t="shared" si="13"/>
        <v>2</v>
      </c>
      <c r="F87" s="136">
        <v>2</v>
      </c>
      <c r="G87" s="27">
        <f t="shared" si="15"/>
        <v>32</v>
      </c>
      <c r="H87" s="136">
        <v>16</v>
      </c>
      <c r="I87" s="136">
        <v>16</v>
      </c>
      <c r="J87" s="43" t="str">
        <f t="shared" si="14"/>
        <v>B</v>
      </c>
      <c r="K87" s="27" t="s">
        <v>196</v>
      </c>
      <c r="L87" s="29" t="s">
        <v>45</v>
      </c>
      <c r="M87" s="29" t="s">
        <v>158</v>
      </c>
      <c r="N87" s="29"/>
      <c r="O87" s="137" t="s">
        <v>38</v>
      </c>
      <c r="P87" s="29"/>
      <c r="Q87" s="29"/>
      <c r="R87" s="29"/>
      <c r="S87" s="29"/>
    </row>
    <row r="88" s="9" customFormat="1" ht="19" customHeight="1" spans="1:19">
      <c r="A88" s="27">
        <v>2</v>
      </c>
      <c r="B88" s="27"/>
      <c r="C88" s="144" t="s">
        <v>130</v>
      </c>
      <c r="D88" s="125" t="s">
        <v>197</v>
      </c>
      <c r="E88" s="27">
        <f t="shared" si="13"/>
        <v>4</v>
      </c>
      <c r="F88" s="136">
        <v>4</v>
      </c>
      <c r="G88" s="27">
        <f t="shared" si="15"/>
        <v>64</v>
      </c>
      <c r="H88" s="136">
        <v>32</v>
      </c>
      <c r="I88" s="136">
        <v>32</v>
      </c>
      <c r="J88" s="43" t="str">
        <f t="shared" si="14"/>
        <v>B</v>
      </c>
      <c r="K88" s="27"/>
      <c r="L88" s="29" t="s">
        <v>45</v>
      </c>
      <c r="M88" s="29" t="s">
        <v>158</v>
      </c>
      <c r="N88" s="29"/>
      <c r="O88" s="29"/>
      <c r="P88" s="137" t="s">
        <v>38</v>
      </c>
      <c r="Q88" s="29"/>
      <c r="R88" s="29"/>
      <c r="S88" s="29"/>
    </row>
    <row r="89" s="9" customFormat="1" ht="19" customHeight="1" spans="1:19">
      <c r="A89" s="27">
        <v>3</v>
      </c>
      <c r="B89" s="27"/>
      <c r="C89" s="144" t="s">
        <v>198</v>
      </c>
      <c r="D89" s="125" t="s">
        <v>199</v>
      </c>
      <c r="E89" s="27">
        <f t="shared" si="13"/>
        <v>2</v>
      </c>
      <c r="F89" s="136">
        <v>2</v>
      </c>
      <c r="G89" s="27">
        <f t="shared" si="15"/>
        <v>32</v>
      </c>
      <c r="H89" s="136">
        <v>16</v>
      </c>
      <c r="I89" s="136">
        <v>16</v>
      </c>
      <c r="J89" s="43" t="str">
        <f t="shared" si="14"/>
        <v>B</v>
      </c>
      <c r="K89" s="27"/>
      <c r="L89" s="29" t="s">
        <v>45</v>
      </c>
      <c r="M89" s="29" t="s">
        <v>158</v>
      </c>
      <c r="N89" s="29"/>
      <c r="O89" s="29"/>
      <c r="P89" s="137" t="s">
        <v>38</v>
      </c>
      <c r="Q89" s="29"/>
      <c r="R89" s="29"/>
      <c r="S89" s="29"/>
    </row>
    <row r="90" s="9" customFormat="1" ht="19" customHeight="1" spans="1:19">
      <c r="A90" s="27">
        <v>4</v>
      </c>
      <c r="B90" s="27"/>
      <c r="C90" s="144" t="s">
        <v>200</v>
      </c>
      <c r="D90" s="125" t="s">
        <v>201</v>
      </c>
      <c r="E90" s="27">
        <f t="shared" si="13"/>
        <v>2</v>
      </c>
      <c r="F90" s="136">
        <v>2</v>
      </c>
      <c r="G90" s="27">
        <f t="shared" si="15"/>
        <v>32</v>
      </c>
      <c r="H90" s="136">
        <v>16</v>
      </c>
      <c r="I90" s="136">
        <v>16</v>
      </c>
      <c r="J90" s="43" t="str">
        <f t="shared" si="14"/>
        <v>B</v>
      </c>
      <c r="K90" s="27"/>
      <c r="L90" s="29" t="s">
        <v>45</v>
      </c>
      <c r="M90" s="29" t="s">
        <v>158</v>
      </c>
      <c r="N90" s="29"/>
      <c r="O90" s="29"/>
      <c r="P90" s="29"/>
      <c r="Q90" s="137" t="s">
        <v>38</v>
      </c>
      <c r="R90" s="29"/>
      <c r="S90" s="29"/>
    </row>
    <row r="91" s="9" customFormat="1" ht="19" customHeight="1" spans="1:19">
      <c r="A91" s="61" t="s">
        <v>202</v>
      </c>
      <c r="B91" s="62"/>
      <c r="C91" s="62"/>
      <c r="D91" s="63"/>
      <c r="E91" s="43">
        <v>10</v>
      </c>
      <c r="F91" s="43" t="s">
        <v>100</v>
      </c>
      <c r="G91" s="43">
        <v>160</v>
      </c>
      <c r="H91" s="43" t="s">
        <v>100</v>
      </c>
      <c r="I91" s="43" t="s">
        <v>100</v>
      </c>
      <c r="J91" s="43" t="s">
        <v>100</v>
      </c>
      <c r="K91" s="43" t="s">
        <v>100</v>
      </c>
      <c r="L91" s="43" t="s">
        <v>100</v>
      </c>
      <c r="M91" s="43" t="s">
        <v>100</v>
      </c>
      <c r="N91" s="43" t="s">
        <v>100</v>
      </c>
      <c r="O91" s="43" t="s">
        <v>100</v>
      </c>
      <c r="P91" s="43" t="s">
        <v>100</v>
      </c>
      <c r="Q91" s="43" t="s">
        <v>100</v>
      </c>
      <c r="R91" s="43" t="s">
        <v>100</v>
      </c>
      <c r="S91" s="43" t="s">
        <v>100</v>
      </c>
    </row>
    <row r="92" s="9" customFormat="1" ht="28" customHeight="1" spans="1:19">
      <c r="A92" s="78" t="s">
        <v>203</v>
      </c>
      <c r="B92" s="79"/>
      <c r="C92" s="79"/>
      <c r="D92" s="80"/>
      <c r="E92" s="43">
        <f>SUM(E91,E78,E69,E59)</f>
        <v>86</v>
      </c>
      <c r="F92" s="43" t="s">
        <v>100</v>
      </c>
      <c r="G92" s="43">
        <f>SUM(G91,G78,G69,G59)</f>
        <v>1680</v>
      </c>
      <c r="H92" s="43" t="s">
        <v>100</v>
      </c>
      <c r="I92" s="43" t="s">
        <v>100</v>
      </c>
      <c r="J92" s="43" t="s">
        <v>100</v>
      </c>
      <c r="K92" s="43" t="s">
        <v>100</v>
      </c>
      <c r="L92" s="43" t="s">
        <v>100</v>
      </c>
      <c r="M92" s="43" t="s">
        <v>100</v>
      </c>
      <c r="N92" s="43" t="s">
        <v>100</v>
      </c>
      <c r="O92" s="43" t="s">
        <v>100</v>
      </c>
      <c r="P92" s="43" t="s">
        <v>100</v>
      </c>
      <c r="Q92" s="43" t="s">
        <v>100</v>
      </c>
      <c r="R92" s="43" t="s">
        <v>100</v>
      </c>
      <c r="S92" s="43" t="s">
        <v>100</v>
      </c>
    </row>
    <row r="93" s="9" customFormat="1" ht="44" customHeight="1" spans="1:19">
      <c r="A93" s="78" t="s">
        <v>204</v>
      </c>
      <c r="B93" s="79"/>
      <c r="C93" s="79"/>
      <c r="D93" s="80"/>
      <c r="E93" s="43">
        <f>SUM(E92,E49)</f>
        <v>141</v>
      </c>
      <c r="F93" s="43" t="s">
        <v>100</v>
      </c>
      <c r="G93" s="43">
        <f>SUM(G92,G49)</f>
        <v>2608</v>
      </c>
      <c r="H93" s="87" t="s">
        <v>205</v>
      </c>
      <c r="I93" s="90"/>
      <c r="J93" s="90"/>
      <c r="K93" s="91">
        <f>(344+I59+I69+I78)/G93</f>
        <v>0.538343558282209</v>
      </c>
      <c r="L93" s="91"/>
      <c r="M93" s="91"/>
      <c r="N93" s="92" t="s">
        <v>206</v>
      </c>
      <c r="O93" s="93"/>
      <c r="P93" s="93"/>
      <c r="Q93" s="95"/>
      <c r="R93" s="96"/>
      <c r="S93" s="97"/>
    </row>
    <row r="94" ht="16" customHeight="1" spans="16:17">
      <c r="P94" s="94"/>
      <c r="Q94" s="94"/>
    </row>
    <row r="95" ht="16" customHeight="1" spans="1:19">
      <c r="A95" s="15"/>
      <c r="B95" s="15"/>
      <c r="C95" s="81"/>
      <c r="D95" s="15"/>
      <c r="E95" s="15"/>
      <c r="F95" s="15"/>
      <c r="G95" s="89"/>
      <c r="H95" s="15"/>
      <c r="I95" s="15"/>
      <c r="J95" s="15"/>
      <c r="K95" s="15"/>
      <c r="L95" s="15"/>
      <c r="M95" s="15"/>
      <c r="O95" s="15"/>
      <c r="P95" s="15"/>
      <c r="Q95" s="15"/>
      <c r="R95" s="15"/>
      <c r="S95" s="15"/>
    </row>
    <row r="96" ht="16" customHeight="1" spans="1:19">
      <c r="A96" s="15"/>
      <c r="B96" s="15"/>
      <c r="C96" s="81"/>
      <c r="D96" s="15"/>
      <c r="E96" s="15"/>
      <c r="F96" s="15"/>
      <c r="G96" s="89"/>
      <c r="H96" s="15"/>
      <c r="I96" s="15"/>
      <c r="J96" s="15"/>
      <c r="K96" s="15"/>
      <c r="L96" s="15"/>
      <c r="M96" s="15"/>
      <c r="O96" s="15"/>
      <c r="P96" s="15"/>
      <c r="Q96" s="15"/>
      <c r="R96" s="15"/>
      <c r="S96" s="15"/>
    </row>
    <row r="97" ht="16" customHeight="1" spans="1:19">
      <c r="A97" s="15"/>
      <c r="B97" s="15"/>
      <c r="C97" s="81"/>
      <c r="D97" s="15"/>
      <c r="E97" s="15"/>
      <c r="F97" s="15"/>
      <c r="G97" s="89"/>
      <c r="H97" s="15"/>
      <c r="I97" s="15"/>
      <c r="J97" s="15"/>
      <c r="K97" s="15"/>
      <c r="L97" s="15"/>
      <c r="M97" s="15"/>
      <c r="N97" s="15">
        <v>31</v>
      </c>
      <c r="O97" s="15">
        <v>30</v>
      </c>
      <c r="P97" s="15">
        <v>32</v>
      </c>
      <c r="Q97" s="15">
        <v>23</v>
      </c>
      <c r="R97" s="15"/>
      <c r="S97" s="15"/>
    </row>
    <row r="98" ht="16" customHeight="1" spans="1:19">
      <c r="A98" s="15"/>
      <c r="B98" s="15"/>
      <c r="C98" s="81"/>
      <c r="D98" s="15"/>
      <c r="E98" s="15"/>
      <c r="F98" s="15"/>
      <c r="G98" s="89"/>
      <c r="H98" s="15"/>
      <c r="I98" s="15"/>
      <c r="J98" s="15"/>
      <c r="K98" s="15"/>
      <c r="L98" s="15"/>
      <c r="M98" s="15"/>
      <c r="O98" s="15"/>
      <c r="P98" s="15"/>
      <c r="Q98" s="15"/>
      <c r="R98" s="15"/>
      <c r="S98" s="15"/>
    </row>
  </sheetData>
  <sheetProtection formatCells="0" formatColumns="0" formatRows="0" insertRows="0" insertColumns="0" insertHyperlinks="0" deleteColumns="0" deleteRows="0" sort="0" autoFilter="0" pivotTables="0"/>
  <autoFilter xmlns:etc="http://www.wps.cn/officeDocument/2017/etCustomData" ref="A1:S98" etc:filterBottomFollowUsedRange="0">
    <extLst/>
  </autoFilter>
  <mergeCells count="88">
    <mergeCell ref="A1:S1"/>
    <mergeCell ref="A2:B2"/>
    <mergeCell ref="C2:F2"/>
    <mergeCell ref="G2:H2"/>
    <mergeCell ref="I2:M2"/>
    <mergeCell ref="N2:Q2"/>
    <mergeCell ref="R2:S2"/>
    <mergeCell ref="A3:S3"/>
    <mergeCell ref="E4:M4"/>
    <mergeCell ref="N4:S4"/>
    <mergeCell ref="N5:O5"/>
    <mergeCell ref="P5:Q5"/>
    <mergeCell ref="R5:S5"/>
    <mergeCell ref="A8:S8"/>
    <mergeCell ref="A9:S9"/>
    <mergeCell ref="A36:D36"/>
    <mergeCell ref="A37:S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A48:D48"/>
    <mergeCell ref="A49:D49"/>
    <mergeCell ref="A50:S50"/>
    <mergeCell ref="A51:S51"/>
    <mergeCell ref="B52:C52"/>
    <mergeCell ref="B53:C53"/>
    <mergeCell ref="B54:C54"/>
    <mergeCell ref="B55:C55"/>
    <mergeCell ref="B56:C56"/>
    <mergeCell ref="B57:C57"/>
    <mergeCell ref="B58:C58"/>
    <mergeCell ref="A59:D59"/>
    <mergeCell ref="A60:S60"/>
    <mergeCell ref="B61:C61"/>
    <mergeCell ref="B62:C62"/>
    <mergeCell ref="B63:C63"/>
    <mergeCell ref="B64:C64"/>
    <mergeCell ref="B65:C65"/>
    <mergeCell ref="B66:C66"/>
    <mergeCell ref="B67:C67"/>
    <mergeCell ref="B68:C68"/>
    <mergeCell ref="A69:D69"/>
    <mergeCell ref="A70:S70"/>
    <mergeCell ref="B71:C71"/>
    <mergeCell ref="B72:C72"/>
    <mergeCell ref="B73:C73"/>
    <mergeCell ref="B74:C74"/>
    <mergeCell ref="B75:C75"/>
    <mergeCell ref="B76:C76"/>
    <mergeCell ref="B77:C77"/>
    <mergeCell ref="A78:D78"/>
    <mergeCell ref="A79:S79"/>
    <mergeCell ref="A91:D91"/>
    <mergeCell ref="A92:D92"/>
    <mergeCell ref="A93:D93"/>
    <mergeCell ref="H93:J93"/>
    <mergeCell ref="K93:M93"/>
    <mergeCell ref="N93:Q93"/>
    <mergeCell ref="R93:S93"/>
    <mergeCell ref="P94:Q94"/>
    <mergeCell ref="A4:A7"/>
    <mergeCell ref="B10:B19"/>
    <mergeCell ref="B20:B26"/>
    <mergeCell ref="B27:B30"/>
    <mergeCell ref="B33:B35"/>
    <mergeCell ref="B80:B83"/>
    <mergeCell ref="B84:B86"/>
    <mergeCell ref="B87:B90"/>
    <mergeCell ref="D4:D7"/>
    <mergeCell ref="E5:E7"/>
    <mergeCell ref="F5:F7"/>
    <mergeCell ref="G5:G7"/>
    <mergeCell ref="H5:H7"/>
    <mergeCell ref="I5:I7"/>
    <mergeCell ref="J5:J7"/>
    <mergeCell ref="K5:K7"/>
    <mergeCell ref="K80:K86"/>
    <mergeCell ref="K87:K90"/>
    <mergeCell ref="L5:L7"/>
    <mergeCell ref="M5:M7"/>
    <mergeCell ref="B4:C7"/>
  </mergeCells>
  <conditionalFormatting sqref="N1">
    <cfRule type="cellIs" dxfId="0" priority="1" stopIfTrue="1" operator="equal">
      <formula>"考试"</formula>
    </cfRule>
  </conditionalFormatting>
  <conditionalFormatting sqref="N94:N65533">
    <cfRule type="cellIs" dxfId="0" priority="2" stopIfTrue="1" operator="equal">
      <formula>"考试"</formula>
    </cfRule>
  </conditionalFormatting>
  <dataValidations count="2">
    <dataValidation type="list" showInputMessage="1" showErrorMessage="1" sqref="C2:F2">
      <formula1>"纺织服装学院,艺术设计学院,食品药品学院,机电工程学院,人工智能学院,经济贸易学院,教育体育学院"</formula1>
    </dataValidation>
    <dataValidation type="list" showInputMessage="1" showErrorMessage="1" sqref="I2:M2">
      <formula1>INDIRECT(C2)</formula1>
    </dataValidation>
  </dataValidations>
  <printOptions horizontalCentered="1"/>
  <pageMargins left="0.393700787401575" right="0.393700787401575" top="0.78740157480315" bottom="0.590203972313348" header="0.511741544318011" footer="0.511741544318011"/>
  <pageSetup paperSize="9" scale="8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opLeftCell="A2" workbookViewId="0">
      <selection activeCell="A1" sqref="A1:G10"/>
    </sheetView>
  </sheetViews>
  <sheetFormatPr defaultColWidth="10" defaultRowHeight="14.25" outlineLevelCol="6"/>
  <cols>
    <col min="1" max="16384" width="8.75" style="109" customWidth="1"/>
  </cols>
  <sheetData>
    <row r="1" ht="30.7" customHeight="1" spans="1:7">
      <c r="A1" s="110" t="s">
        <v>207</v>
      </c>
      <c r="B1" s="111" t="s">
        <v>207</v>
      </c>
      <c r="C1" s="111" t="s">
        <v>208</v>
      </c>
      <c r="D1" s="111" t="s">
        <v>209</v>
      </c>
      <c r="E1" s="111" t="s">
        <v>210</v>
      </c>
      <c r="F1" s="111" t="s">
        <v>211</v>
      </c>
      <c r="G1" s="111" t="s">
        <v>212</v>
      </c>
    </row>
    <row r="2" ht="27" customHeight="1" spans="1:7">
      <c r="A2" s="112" t="s">
        <v>213</v>
      </c>
      <c r="B2" s="113" t="s">
        <v>214</v>
      </c>
      <c r="C2" s="114">
        <v>47</v>
      </c>
      <c r="D2" s="114">
        <v>800</v>
      </c>
      <c r="E2" s="114">
        <v>494</v>
      </c>
      <c r="F2" s="114">
        <v>306</v>
      </c>
      <c r="G2" s="116">
        <f>D2/D10</f>
        <v>0.306748466257669</v>
      </c>
    </row>
    <row r="3" ht="30" customHeight="1" spans="1:7">
      <c r="A3" s="112"/>
      <c r="B3" s="113" t="s">
        <v>215</v>
      </c>
      <c r="C3" s="114">
        <v>27</v>
      </c>
      <c r="D3" s="114">
        <v>432</v>
      </c>
      <c r="E3" s="114">
        <v>208</v>
      </c>
      <c r="F3" s="114">
        <v>224</v>
      </c>
      <c r="G3" s="116">
        <f t="shared" ref="G2:G9" si="0">D3/D11</f>
        <v>0.165644171779141</v>
      </c>
    </row>
    <row r="4" ht="39" customHeight="1" spans="1:7">
      <c r="A4" s="112"/>
      <c r="B4" s="113" t="s">
        <v>216</v>
      </c>
      <c r="C4" s="114">
        <v>32</v>
      </c>
      <c r="D4" s="114">
        <v>512</v>
      </c>
      <c r="E4" s="114">
        <v>188</v>
      </c>
      <c r="F4" s="114">
        <v>260</v>
      </c>
      <c r="G4" s="116">
        <f t="shared" si="0"/>
        <v>0.196319018404908</v>
      </c>
    </row>
    <row r="5" ht="26.25" customHeight="1" spans="1:7">
      <c r="A5" s="112"/>
      <c r="B5" s="113" t="s">
        <v>217</v>
      </c>
      <c r="C5" s="114">
        <v>17</v>
      </c>
      <c r="D5" s="114">
        <v>576</v>
      </c>
      <c r="E5" s="114">
        <v>0</v>
      </c>
      <c r="F5" s="114">
        <v>576</v>
      </c>
      <c r="G5" s="116">
        <f t="shared" si="0"/>
        <v>0.220858895705521</v>
      </c>
    </row>
    <row r="6" ht="16" customHeight="1" spans="1:7">
      <c r="A6" s="115" t="s">
        <v>218</v>
      </c>
      <c r="B6" s="115"/>
      <c r="C6" s="114">
        <f>SUM(C2:C5)</f>
        <v>123</v>
      </c>
      <c r="D6" s="114">
        <f>SUM(D2:D5)</f>
        <v>2320</v>
      </c>
      <c r="E6" s="114">
        <f>SUM(E2:E5)</f>
        <v>890</v>
      </c>
      <c r="F6" s="114">
        <f>SUM(F2:F5)</f>
        <v>1366</v>
      </c>
      <c r="G6" s="116">
        <f t="shared" si="0"/>
        <v>0.889570552147239</v>
      </c>
    </row>
    <row r="7" ht="40" customHeight="1" spans="1:7">
      <c r="A7" s="112" t="s">
        <v>219</v>
      </c>
      <c r="B7" s="113" t="s">
        <v>220</v>
      </c>
      <c r="C7" s="114">
        <v>8</v>
      </c>
      <c r="D7" s="114">
        <v>128</v>
      </c>
      <c r="E7" s="114">
        <v>96</v>
      </c>
      <c r="F7" s="114">
        <v>32</v>
      </c>
      <c r="G7" s="116">
        <f t="shared" si="0"/>
        <v>0.049079754601227</v>
      </c>
    </row>
    <row r="8" ht="39" customHeight="1" spans="1:7">
      <c r="A8" s="112"/>
      <c r="B8" s="113" t="s">
        <v>221</v>
      </c>
      <c r="C8" s="114">
        <v>10</v>
      </c>
      <c r="D8" s="114">
        <v>160</v>
      </c>
      <c r="E8" s="114" t="s">
        <v>222</v>
      </c>
      <c r="F8" s="114" t="s">
        <v>222</v>
      </c>
      <c r="G8" s="116">
        <f t="shared" si="0"/>
        <v>0.0613496932515337</v>
      </c>
    </row>
    <row r="9" ht="16" customHeight="1" spans="1:7">
      <c r="A9" s="115" t="s">
        <v>223</v>
      </c>
      <c r="B9" s="115"/>
      <c r="C9" s="114">
        <f>SUM(C7:C8)</f>
        <v>18</v>
      </c>
      <c r="D9" s="114">
        <f>SUM(D7:D8)</f>
        <v>288</v>
      </c>
      <c r="E9" s="114">
        <f>SUM(E7:E8)</f>
        <v>96</v>
      </c>
      <c r="F9" s="114">
        <f>SUM(F7:F8)</f>
        <v>32</v>
      </c>
      <c r="G9" s="116">
        <f t="shared" si="0"/>
        <v>0.110429447852761</v>
      </c>
    </row>
    <row r="10" ht="45.7" customHeight="1" spans="1:7">
      <c r="A10" s="115" t="s">
        <v>224</v>
      </c>
      <c r="B10" s="114" t="s">
        <v>224</v>
      </c>
      <c r="C10" s="114">
        <f>SUM(C6,C9)</f>
        <v>141</v>
      </c>
      <c r="D10" s="114">
        <f>SUM(D6,D9)</f>
        <v>2608</v>
      </c>
      <c r="E10" s="114">
        <f>SUM(E6,E9)</f>
        <v>986</v>
      </c>
      <c r="F10" s="114">
        <f>SUM(F6,F9)</f>
        <v>1398</v>
      </c>
      <c r="G10" s="117" t="s">
        <v>225</v>
      </c>
    </row>
    <row r="11" ht="17.2" customHeight="1" spans="4:4">
      <c r="D11" s="109">
        <v>2608</v>
      </c>
    </row>
    <row r="12" ht="17.2" customHeight="1" spans="4:4">
      <c r="D12" s="109">
        <v>2608</v>
      </c>
    </row>
    <row r="13" ht="17.2" customHeight="1" spans="4:4">
      <c r="D13" s="109">
        <v>2608</v>
      </c>
    </row>
    <row r="14" ht="17.2" customHeight="1" spans="4:4">
      <c r="D14" s="109">
        <v>2608</v>
      </c>
    </row>
    <row r="15" ht="17.2" customHeight="1" spans="4:4">
      <c r="D15" s="109">
        <v>2608</v>
      </c>
    </row>
    <row r="16" ht="17.2" customHeight="1" spans="4:4">
      <c r="D16" s="109">
        <v>2608</v>
      </c>
    </row>
    <row r="17" ht="17.2" customHeight="1" spans="4:4">
      <c r="D17" s="109">
        <v>2608</v>
      </c>
    </row>
    <row r="18" ht="17.2" customHeight="1" spans="4:4">
      <c r="D18" s="109">
        <v>2608</v>
      </c>
    </row>
  </sheetData>
  <sheetProtection formatCells="0" formatColumns="0" formatRows="0" insertRows="0" insertColumns="0" insertHyperlinks="0" deleteColumns="0" deleteRows="0" sort="0" autoFilter="0" pivotTables="0"/>
  <mergeCells count="4">
    <mergeCell ref="A6:B6"/>
    <mergeCell ref="A9:B9"/>
    <mergeCell ref="A2:A5"/>
    <mergeCell ref="A7:A8"/>
  </mergeCells>
  <pageMargins left="0.74990626395218" right="0.74990626395218" top="0.999874956025852" bottom="0.999874956025852" header="0.499937478012926" footer="0.49993747801292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workbookViewId="0">
      <selection activeCell="P97" sqref="P97"/>
    </sheetView>
  </sheetViews>
  <sheetFormatPr defaultColWidth="10" defaultRowHeight="13.5"/>
  <cols>
    <col min="1" max="1" width="23.125" style="98" customWidth="1"/>
    <col min="2" max="2" width="17.125" style="98" customWidth="1"/>
    <col min="3" max="3" width="19.625" style="98" customWidth="1"/>
    <col min="4" max="4" width="14.75" style="98" customWidth="1"/>
    <col min="5" max="5" width="16.625" style="98" customWidth="1"/>
    <col min="6" max="6" width="19.625" style="98" customWidth="1"/>
    <col min="7" max="7" width="10.25" style="98" customWidth="1"/>
    <col min="8" max="8" width="10.75" style="98" customWidth="1"/>
    <col min="9" max="9" width="25.25" style="98" customWidth="1"/>
    <col min="10" max="10" width="8.25" style="98" customWidth="1"/>
    <col min="11" max="11" width="21.125" style="98" customWidth="1"/>
    <col min="12" max="12" width="15.75" style="98" customWidth="1"/>
    <col min="13" max="13" width="29.125" style="98" customWidth="1"/>
    <col min="14" max="16384" width="8.75" style="98" customWidth="1"/>
  </cols>
  <sheetData>
    <row r="1" ht="20.15" customHeight="1" spans="1:13">
      <c r="A1" s="99" t="s">
        <v>226</v>
      </c>
      <c r="B1" s="99" t="s">
        <v>227</v>
      </c>
      <c r="C1" s="99" t="s">
        <v>4</v>
      </c>
      <c r="D1" s="99" t="s">
        <v>228</v>
      </c>
      <c r="E1" s="99" t="s">
        <v>229</v>
      </c>
      <c r="F1" s="102" t="s">
        <v>230</v>
      </c>
      <c r="G1" s="99" t="s">
        <v>231</v>
      </c>
      <c r="H1" s="103" t="s">
        <v>232</v>
      </c>
      <c r="I1" s="104" t="s">
        <v>226</v>
      </c>
      <c r="J1" s="104">
        <v>680402</v>
      </c>
      <c r="K1" s="104" t="s">
        <v>233</v>
      </c>
      <c r="L1" s="104" t="s">
        <v>234</v>
      </c>
      <c r="M1" s="106"/>
    </row>
    <row r="2" ht="20.15" customHeight="1" spans="1:12">
      <c r="A2" s="99" t="s">
        <v>235</v>
      </c>
      <c r="B2" s="99" t="s">
        <v>236</v>
      </c>
      <c r="C2" s="99" t="s">
        <v>237</v>
      </c>
      <c r="D2" s="99" t="s">
        <v>238</v>
      </c>
      <c r="E2" s="99" t="s">
        <v>239</v>
      </c>
      <c r="F2" s="99" t="s">
        <v>240</v>
      </c>
      <c r="G2" s="99"/>
      <c r="H2" s="99"/>
      <c r="I2" s="104" t="s">
        <v>235</v>
      </c>
      <c r="J2" s="104">
        <v>550105</v>
      </c>
      <c r="K2" s="104" t="s">
        <v>241</v>
      </c>
      <c r="L2" s="104" t="s">
        <v>242</v>
      </c>
    </row>
    <row r="3" ht="20.15" customHeight="1" spans="1:12">
      <c r="A3" s="99" t="s">
        <v>243</v>
      </c>
      <c r="B3" s="99" t="s">
        <v>244</v>
      </c>
      <c r="C3" s="99" t="s">
        <v>245</v>
      </c>
      <c r="D3" s="99" t="s">
        <v>246</v>
      </c>
      <c r="E3" s="99" t="s">
        <v>247</v>
      </c>
      <c r="F3" s="99" t="s">
        <v>248</v>
      </c>
      <c r="G3" s="99"/>
      <c r="H3" s="99"/>
      <c r="I3" s="104" t="s">
        <v>243</v>
      </c>
      <c r="J3" s="104">
        <v>550117</v>
      </c>
      <c r="K3" s="104" t="s">
        <v>241</v>
      </c>
      <c r="L3" s="104" t="s">
        <v>242</v>
      </c>
    </row>
    <row r="4" ht="20.15" customHeight="1" spans="1:12">
      <c r="A4" s="99" t="s">
        <v>249</v>
      </c>
      <c r="B4" s="99" t="s">
        <v>250</v>
      </c>
      <c r="C4" s="99" t="s">
        <v>251</v>
      </c>
      <c r="D4" s="99" t="s">
        <v>252</v>
      </c>
      <c r="E4" s="99" t="s">
        <v>253</v>
      </c>
      <c r="F4" s="99" t="s">
        <v>254</v>
      </c>
      <c r="G4" s="99"/>
      <c r="H4" s="99"/>
      <c r="I4" s="104" t="s">
        <v>249</v>
      </c>
      <c r="J4" s="104">
        <v>500408</v>
      </c>
      <c r="K4" s="104" t="s">
        <v>255</v>
      </c>
      <c r="L4" s="104" t="s">
        <v>256</v>
      </c>
    </row>
    <row r="5" ht="20.15" customHeight="1" spans="1:12">
      <c r="A5" s="99"/>
      <c r="B5" s="99" t="s">
        <v>257</v>
      </c>
      <c r="C5" s="99" t="s">
        <v>258</v>
      </c>
      <c r="D5" s="99" t="s">
        <v>259</v>
      </c>
      <c r="E5" s="99" t="s">
        <v>260</v>
      </c>
      <c r="F5" s="101" t="s">
        <v>261</v>
      </c>
      <c r="G5" s="99"/>
      <c r="H5" s="99"/>
      <c r="I5" s="104" t="s">
        <v>227</v>
      </c>
      <c r="J5" s="104">
        <v>680301</v>
      </c>
      <c r="K5" s="104" t="s">
        <v>233</v>
      </c>
      <c r="L5" s="104" t="s">
        <v>262</v>
      </c>
    </row>
    <row r="6" ht="20.15" customHeight="1" spans="1:12">
      <c r="A6" s="99"/>
      <c r="B6" s="99" t="s">
        <v>263</v>
      </c>
      <c r="C6" s="99" t="s">
        <v>264</v>
      </c>
      <c r="D6" s="99"/>
      <c r="E6" s="99"/>
      <c r="F6" s="99"/>
      <c r="G6" s="99"/>
      <c r="H6" s="99"/>
      <c r="I6" s="104" t="s">
        <v>236</v>
      </c>
      <c r="J6" s="104">
        <v>550101</v>
      </c>
      <c r="K6" s="104" t="s">
        <v>241</v>
      </c>
      <c r="L6" s="104" t="s">
        <v>242</v>
      </c>
    </row>
    <row r="7" ht="20.15" customHeight="1" spans="1:12">
      <c r="A7" s="99"/>
      <c r="B7" s="99" t="s">
        <v>265</v>
      </c>
      <c r="C7" s="99" t="s">
        <v>266</v>
      </c>
      <c r="D7" s="99"/>
      <c r="E7" s="99"/>
      <c r="F7" s="99"/>
      <c r="G7" s="99"/>
      <c r="H7" s="99"/>
      <c r="I7" s="104" t="s">
        <v>244</v>
      </c>
      <c r="J7" s="104">
        <v>550102</v>
      </c>
      <c r="K7" s="104" t="s">
        <v>241</v>
      </c>
      <c r="L7" s="104" t="s">
        <v>242</v>
      </c>
    </row>
    <row r="8" ht="20.15" customHeight="1" spans="1:12">
      <c r="A8" s="99"/>
      <c r="B8" s="99"/>
      <c r="C8" s="99" t="s">
        <v>126</v>
      </c>
      <c r="D8" s="99"/>
      <c r="E8" s="99"/>
      <c r="F8" s="99"/>
      <c r="G8" s="99"/>
      <c r="H8" s="99"/>
      <c r="I8" s="104" t="s">
        <v>250</v>
      </c>
      <c r="J8" s="104">
        <v>280201</v>
      </c>
      <c r="K8" s="104" t="s">
        <v>233</v>
      </c>
      <c r="L8" s="104" t="s">
        <v>267</v>
      </c>
    </row>
    <row r="9" ht="20.15" customHeight="1" spans="1:12">
      <c r="A9" s="100"/>
      <c r="B9" s="100"/>
      <c r="C9" s="101" t="s">
        <v>268</v>
      </c>
      <c r="D9" s="99"/>
      <c r="E9" s="100"/>
      <c r="F9" s="100"/>
      <c r="G9" s="100"/>
      <c r="H9" s="100"/>
      <c r="I9" s="104" t="s">
        <v>257</v>
      </c>
      <c r="J9" s="104">
        <v>440106</v>
      </c>
      <c r="K9" s="104" t="s">
        <v>269</v>
      </c>
      <c r="L9" s="104" t="s">
        <v>270</v>
      </c>
    </row>
    <row r="10" ht="20.15" customHeight="1" spans="1:12">
      <c r="A10" s="100"/>
      <c r="B10" s="100"/>
      <c r="C10" s="101" t="s">
        <v>271</v>
      </c>
      <c r="D10" s="99"/>
      <c r="E10" s="100"/>
      <c r="F10" s="100"/>
      <c r="G10" s="100"/>
      <c r="H10" s="100"/>
      <c r="I10" s="104" t="s">
        <v>263</v>
      </c>
      <c r="J10" s="104">
        <v>550113</v>
      </c>
      <c r="K10" s="104" t="s">
        <v>241</v>
      </c>
      <c r="L10" s="104" t="s">
        <v>242</v>
      </c>
    </row>
    <row r="11" ht="20.15" customHeight="1" spans="1:12">
      <c r="A11" s="100"/>
      <c r="B11" s="100"/>
      <c r="C11" s="100"/>
      <c r="E11" s="100"/>
      <c r="F11" s="100"/>
      <c r="G11" s="100"/>
      <c r="H11" s="100"/>
      <c r="I11" s="104" t="s">
        <v>265</v>
      </c>
      <c r="J11" s="104">
        <v>440102</v>
      </c>
      <c r="K11" s="104" t="s">
        <v>269</v>
      </c>
      <c r="L11" s="104" t="s">
        <v>270</v>
      </c>
    </row>
    <row r="12" ht="20.15" customHeight="1" spans="1:12">
      <c r="A12" s="100"/>
      <c r="B12" s="100"/>
      <c r="C12" s="100"/>
      <c r="D12" s="100"/>
      <c r="E12" s="100"/>
      <c r="F12" s="100"/>
      <c r="G12" s="100"/>
      <c r="H12" s="100"/>
      <c r="I12" s="104" t="s">
        <v>4</v>
      </c>
      <c r="J12" s="104">
        <v>490104</v>
      </c>
      <c r="K12" s="104" t="s">
        <v>272</v>
      </c>
      <c r="L12" s="104" t="s">
        <v>273</v>
      </c>
    </row>
    <row r="13" ht="20.15" customHeight="1" spans="1:12">
      <c r="A13" s="100"/>
      <c r="B13" s="100"/>
      <c r="C13" s="100"/>
      <c r="D13" s="100"/>
      <c r="E13" s="100"/>
      <c r="F13" s="100"/>
      <c r="G13" s="100"/>
      <c r="H13" s="100"/>
      <c r="I13" s="104" t="s">
        <v>237</v>
      </c>
      <c r="J13" s="104">
        <v>490201</v>
      </c>
      <c r="K13" s="104" t="s">
        <v>272</v>
      </c>
      <c r="L13" s="104" t="s">
        <v>274</v>
      </c>
    </row>
    <row r="14" ht="20.15" customHeight="1" spans="1:12">
      <c r="A14" s="100"/>
      <c r="B14" s="100"/>
      <c r="C14" s="100"/>
      <c r="D14" s="100"/>
      <c r="E14" s="100"/>
      <c r="F14" s="100"/>
      <c r="G14" s="100"/>
      <c r="H14" s="100"/>
      <c r="I14" s="104" t="s">
        <v>245</v>
      </c>
      <c r="J14" s="104">
        <v>490206</v>
      </c>
      <c r="K14" s="104" t="s">
        <v>272</v>
      </c>
      <c r="L14" s="104" t="s">
        <v>274</v>
      </c>
    </row>
    <row r="15" ht="20.15" customHeight="1" spans="1:12">
      <c r="A15" s="100"/>
      <c r="B15" s="100"/>
      <c r="C15" s="100"/>
      <c r="D15" s="100"/>
      <c r="E15" s="100"/>
      <c r="F15" s="100"/>
      <c r="G15" s="100"/>
      <c r="H15" s="100"/>
      <c r="I15" s="104" t="s">
        <v>251</v>
      </c>
      <c r="J15" s="104">
        <v>490208</v>
      </c>
      <c r="K15" s="104" t="s">
        <v>272</v>
      </c>
      <c r="L15" s="104" t="s">
        <v>274</v>
      </c>
    </row>
    <row r="16" ht="20.15" customHeight="1" spans="1:12">
      <c r="A16" s="100"/>
      <c r="B16" s="100"/>
      <c r="C16" s="100"/>
      <c r="D16" s="100"/>
      <c r="E16" s="100"/>
      <c r="F16" s="100"/>
      <c r="G16" s="100"/>
      <c r="H16" s="100"/>
      <c r="I16" s="104" t="s">
        <v>258</v>
      </c>
      <c r="J16" s="104">
        <v>520415</v>
      </c>
      <c r="K16" s="104" t="s">
        <v>275</v>
      </c>
      <c r="L16" s="104" t="s">
        <v>276</v>
      </c>
    </row>
    <row r="17" ht="20.15" customHeight="1" spans="1:12">
      <c r="A17" s="100"/>
      <c r="B17" s="100"/>
      <c r="C17" s="100"/>
      <c r="D17" s="100"/>
      <c r="E17" s="100"/>
      <c r="F17" s="100"/>
      <c r="G17" s="100"/>
      <c r="H17" s="100"/>
      <c r="I17" s="104" t="s">
        <v>264</v>
      </c>
      <c r="J17" s="104">
        <v>520801</v>
      </c>
      <c r="K17" s="104" t="s">
        <v>275</v>
      </c>
      <c r="L17" s="104" t="s">
        <v>277</v>
      </c>
    </row>
    <row r="18" ht="20.15" customHeight="1" spans="1:12">
      <c r="A18" s="100"/>
      <c r="B18" s="100"/>
      <c r="C18" s="100"/>
      <c r="D18" s="100"/>
      <c r="E18" s="100"/>
      <c r="F18" s="100"/>
      <c r="G18" s="100"/>
      <c r="H18" s="100"/>
      <c r="I18" s="104" t="s">
        <v>266</v>
      </c>
      <c r="J18" s="104">
        <v>540202</v>
      </c>
      <c r="K18" s="104" t="s">
        <v>278</v>
      </c>
      <c r="L18" s="104" t="s">
        <v>279</v>
      </c>
    </row>
    <row r="19" ht="20.15" customHeight="1" spans="1:12">
      <c r="A19" s="100"/>
      <c r="B19" s="100"/>
      <c r="C19" s="100"/>
      <c r="D19" s="100"/>
      <c r="E19" s="100"/>
      <c r="F19" s="100"/>
      <c r="G19" s="100"/>
      <c r="H19" s="100"/>
      <c r="I19" s="104" t="s">
        <v>126</v>
      </c>
      <c r="J19" s="104">
        <v>490101</v>
      </c>
      <c r="K19" s="104" t="s">
        <v>272</v>
      </c>
      <c r="L19" s="104" t="s">
        <v>273</v>
      </c>
    </row>
    <row r="20" ht="20.15" customHeight="1" spans="1:12">
      <c r="A20" s="100"/>
      <c r="B20" s="100"/>
      <c r="C20" s="100"/>
      <c r="D20" s="100"/>
      <c r="E20" s="100"/>
      <c r="F20" s="100"/>
      <c r="G20" s="100"/>
      <c r="H20" s="100"/>
      <c r="I20" s="104" t="s">
        <v>228</v>
      </c>
      <c r="J20" s="104">
        <v>460202</v>
      </c>
      <c r="K20" s="104" t="s">
        <v>280</v>
      </c>
      <c r="L20" s="104" t="s">
        <v>281</v>
      </c>
    </row>
    <row r="21" ht="20.15" customHeight="1" spans="1:12">
      <c r="A21" s="100"/>
      <c r="B21" s="100"/>
      <c r="C21" s="100"/>
      <c r="D21" s="100"/>
      <c r="E21" s="100"/>
      <c r="F21" s="100"/>
      <c r="G21" s="100"/>
      <c r="H21" s="100"/>
      <c r="I21" s="104" t="s">
        <v>238</v>
      </c>
      <c r="J21" s="104">
        <v>460301</v>
      </c>
      <c r="K21" s="104" t="s">
        <v>280</v>
      </c>
      <c r="L21" s="104" t="s">
        <v>282</v>
      </c>
    </row>
    <row r="22" ht="20.15" customHeight="1" spans="1:12">
      <c r="A22" s="100"/>
      <c r="B22" s="100"/>
      <c r="C22" s="100"/>
      <c r="D22" s="100"/>
      <c r="E22" s="100"/>
      <c r="F22" s="100"/>
      <c r="G22" s="100"/>
      <c r="H22" s="100"/>
      <c r="I22" s="104" t="s">
        <v>246</v>
      </c>
      <c r="J22" s="104">
        <v>460303</v>
      </c>
      <c r="K22" s="104" t="s">
        <v>280</v>
      </c>
      <c r="L22" s="104" t="s">
        <v>282</v>
      </c>
    </row>
    <row r="23" ht="20.15" customHeight="1" spans="1:12">
      <c r="A23" s="100"/>
      <c r="B23" s="100"/>
      <c r="C23" s="100"/>
      <c r="D23" s="100"/>
      <c r="E23" s="100"/>
      <c r="F23" s="100"/>
      <c r="G23" s="100"/>
      <c r="H23" s="100"/>
      <c r="I23" s="104" t="s">
        <v>252</v>
      </c>
      <c r="J23" s="104">
        <v>460305</v>
      </c>
      <c r="K23" s="104" t="s">
        <v>280</v>
      </c>
      <c r="L23" s="104" t="s">
        <v>282</v>
      </c>
    </row>
    <row r="24" ht="20.15" customHeight="1" spans="1:12">
      <c r="A24" s="100"/>
      <c r="B24" s="100"/>
      <c r="C24" s="100"/>
      <c r="D24" s="100"/>
      <c r="E24" s="100"/>
      <c r="F24" s="100"/>
      <c r="G24" s="100"/>
      <c r="H24" s="100"/>
      <c r="I24" s="104" t="s">
        <v>259</v>
      </c>
      <c r="J24" s="104">
        <v>460702</v>
      </c>
      <c r="K24" s="104" t="s">
        <v>280</v>
      </c>
      <c r="L24" s="104" t="s">
        <v>283</v>
      </c>
    </row>
    <row r="25" ht="20.15" customHeight="1" spans="1:12">
      <c r="A25" s="100"/>
      <c r="B25" s="100"/>
      <c r="C25" s="100"/>
      <c r="D25" s="100"/>
      <c r="E25" s="100"/>
      <c r="F25" s="100"/>
      <c r="G25" s="100"/>
      <c r="H25" s="100"/>
      <c r="I25" s="104" t="s">
        <v>229</v>
      </c>
      <c r="J25" s="104">
        <v>510205</v>
      </c>
      <c r="K25" s="104" t="s">
        <v>284</v>
      </c>
      <c r="L25" s="104" t="s">
        <v>285</v>
      </c>
    </row>
    <row r="26" ht="20.15" customHeight="1" spans="1:12">
      <c r="A26" s="100"/>
      <c r="B26" s="100"/>
      <c r="C26" s="100"/>
      <c r="D26" s="100"/>
      <c r="E26" s="100"/>
      <c r="F26" s="100"/>
      <c r="G26" s="100"/>
      <c r="H26" s="100"/>
      <c r="I26" s="104" t="s">
        <v>239</v>
      </c>
      <c r="J26" s="104">
        <v>510206</v>
      </c>
      <c r="K26" s="104" t="s">
        <v>284</v>
      </c>
      <c r="L26" s="104" t="s">
        <v>285</v>
      </c>
    </row>
    <row r="27" ht="20.15" customHeight="1" spans="1:12">
      <c r="A27" s="100"/>
      <c r="B27" s="100"/>
      <c r="C27" s="100"/>
      <c r="D27" s="100"/>
      <c r="E27" s="100"/>
      <c r="F27" s="100"/>
      <c r="G27" s="100"/>
      <c r="H27" s="100"/>
      <c r="I27" s="104" t="s">
        <v>247</v>
      </c>
      <c r="J27" s="104">
        <v>510207</v>
      </c>
      <c r="K27" s="104" t="s">
        <v>284</v>
      </c>
      <c r="L27" s="104" t="s">
        <v>285</v>
      </c>
    </row>
    <row r="28" ht="20.15" customHeight="1" spans="1:12">
      <c r="A28" s="100"/>
      <c r="B28" s="100"/>
      <c r="C28" s="100"/>
      <c r="D28" s="100"/>
      <c r="E28" s="100"/>
      <c r="F28" s="100"/>
      <c r="G28" s="100"/>
      <c r="H28" s="100"/>
      <c r="I28" s="104" t="s">
        <v>253</v>
      </c>
      <c r="J28" s="104">
        <v>510209</v>
      </c>
      <c r="K28" s="104" t="s">
        <v>284</v>
      </c>
      <c r="L28" s="104" t="s">
        <v>285</v>
      </c>
    </row>
    <row r="29" ht="20.15" customHeight="1" spans="1:12">
      <c r="A29" s="100"/>
      <c r="B29" s="100"/>
      <c r="C29" s="100"/>
      <c r="D29" s="100"/>
      <c r="E29" s="100"/>
      <c r="F29" s="100"/>
      <c r="G29" s="100"/>
      <c r="H29" s="100"/>
      <c r="I29" s="104" t="s">
        <v>260</v>
      </c>
      <c r="J29" s="104">
        <v>510302</v>
      </c>
      <c r="K29" s="104" t="s">
        <v>284</v>
      </c>
      <c r="L29" s="104" t="s">
        <v>286</v>
      </c>
    </row>
    <row r="30" ht="20.15" customHeight="1" spans="1:12">
      <c r="A30" s="100"/>
      <c r="B30" s="100"/>
      <c r="C30" s="100"/>
      <c r="D30" s="100"/>
      <c r="E30" s="100"/>
      <c r="F30" s="100"/>
      <c r="G30" s="100"/>
      <c r="H30" s="100"/>
      <c r="I30" s="105" t="s">
        <v>230</v>
      </c>
      <c r="J30" s="104">
        <v>530301</v>
      </c>
      <c r="K30" s="104" t="s">
        <v>287</v>
      </c>
      <c r="L30" s="104" t="s">
        <v>288</v>
      </c>
    </row>
    <row r="31" ht="20.15" customHeight="1" spans="1:12">
      <c r="A31" s="100"/>
      <c r="B31" s="100"/>
      <c r="C31" s="100"/>
      <c r="D31" s="100"/>
      <c r="E31" s="100"/>
      <c r="F31" s="100"/>
      <c r="G31" s="100"/>
      <c r="H31" s="100"/>
      <c r="I31" s="104" t="s">
        <v>240</v>
      </c>
      <c r="J31" s="104">
        <v>530302</v>
      </c>
      <c r="K31" s="104" t="s">
        <v>287</v>
      </c>
      <c r="L31" s="104" t="s">
        <v>288</v>
      </c>
    </row>
    <row r="32" ht="20.15" customHeight="1" spans="1:12">
      <c r="A32" s="100"/>
      <c r="B32" s="100"/>
      <c r="C32" s="100"/>
      <c r="D32" s="100"/>
      <c r="E32" s="100"/>
      <c r="F32" s="100"/>
      <c r="G32" s="100"/>
      <c r="H32" s="100"/>
      <c r="I32" s="104" t="s">
        <v>248</v>
      </c>
      <c r="J32" s="104">
        <v>530701</v>
      </c>
      <c r="K32" s="104" t="s">
        <v>287</v>
      </c>
      <c r="L32" s="104" t="s">
        <v>289</v>
      </c>
    </row>
    <row r="33" ht="20.15" customHeight="1" spans="1:12">
      <c r="A33" s="107"/>
      <c r="B33" s="107"/>
      <c r="C33" s="107"/>
      <c r="D33" s="107"/>
      <c r="E33" s="107"/>
      <c r="F33" s="107"/>
      <c r="G33" s="107"/>
      <c r="H33" s="107"/>
      <c r="I33" s="104" t="s">
        <v>254</v>
      </c>
      <c r="J33" s="104">
        <v>540106</v>
      </c>
      <c r="K33" s="104" t="s">
        <v>278</v>
      </c>
      <c r="L33" s="104" t="s">
        <v>290</v>
      </c>
    </row>
    <row r="34" ht="20.15" customHeight="1" spans="9:12">
      <c r="I34" s="104" t="s">
        <v>231</v>
      </c>
      <c r="J34" s="104" t="s">
        <v>291</v>
      </c>
      <c r="K34" s="104" t="s">
        <v>292</v>
      </c>
      <c r="L34" s="104" t="s">
        <v>293</v>
      </c>
    </row>
    <row r="35" ht="14.25" customHeight="1" spans="4:12">
      <c r="D35" s="108"/>
      <c r="I35" s="101" t="s">
        <v>268</v>
      </c>
      <c r="J35" s="101">
        <v>590302</v>
      </c>
      <c r="K35" s="98" t="s">
        <v>294</v>
      </c>
      <c r="L35" s="101" t="s">
        <v>295</v>
      </c>
    </row>
    <row r="36" ht="14.25" customHeight="1" spans="9:12">
      <c r="I36" s="101" t="s">
        <v>271</v>
      </c>
      <c r="J36" s="101">
        <v>590104</v>
      </c>
      <c r="K36" s="98" t="s">
        <v>294</v>
      </c>
      <c r="L36" s="101" t="s">
        <v>296</v>
      </c>
    </row>
    <row r="37" ht="14.25" customHeight="1" spans="9:12">
      <c r="I37" s="101" t="s">
        <v>261</v>
      </c>
      <c r="J37" s="101">
        <v>530305</v>
      </c>
      <c r="K37" s="104" t="s">
        <v>287</v>
      </c>
      <c r="L37" s="104" t="s">
        <v>288</v>
      </c>
    </row>
  </sheetData>
  <sheetProtection formatCells="0" formatColumns="0" formatRows="0" insertRows="0" insertColumns="0" insertHyperlinks="0" deleteColumns="0" deleteRows="0" sort="0" autoFilter="0" pivotTables="0"/>
  <pageMargins left="0.74990626395218" right="0.74990626395218" top="0.999874956025852" bottom="0.999874956025852" header="0.499937478012926" footer="0.49993747801292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99"/>
  <sheetViews>
    <sheetView workbookViewId="0">
      <pane ySplit="7" topLeftCell="A22" activePane="bottomLeft" state="frozen"/>
      <selection/>
      <selection pane="bottomLeft" activeCell="P97" sqref="P97"/>
    </sheetView>
  </sheetViews>
  <sheetFormatPr defaultColWidth="10" defaultRowHeight="15.75" customHeight="1"/>
  <cols>
    <col min="1" max="1" width="3.875" style="1" customWidth="1"/>
    <col min="2" max="2" width="5.75" style="1" customWidth="1"/>
    <col min="3" max="3" width="15.75" style="13" customWidth="1"/>
    <col min="4" max="4" width="8.75" style="1" customWidth="1"/>
    <col min="5" max="5" width="5.125" style="1" customWidth="1"/>
    <col min="6" max="6" width="5.125" style="14" customWidth="1"/>
    <col min="7" max="7" width="5.125" style="3" customWidth="1"/>
    <col min="8" max="13" width="4.25" style="1" customWidth="1"/>
    <col min="14" max="14" width="3.75" style="15" customWidth="1"/>
    <col min="15" max="19" width="3.75" style="1" customWidth="1"/>
    <col min="20" max="20" width="11.125" style="1" customWidth="1"/>
    <col min="21" max="21" width="9" style="1" customWidth="1"/>
    <col min="22" max="22" width="9.625" style="1" customWidth="1"/>
    <col min="23" max="23" width="9" style="1" customWidth="1"/>
    <col min="24" max="25" width="9.625" style="1" customWidth="1"/>
    <col min="26" max="26" width="9" style="1" customWidth="1"/>
    <col min="27" max="27" width="9.625" style="1" customWidth="1"/>
    <col min="28" max="16384" width="8.75" style="1" customWidth="1"/>
  </cols>
  <sheetData>
    <row r="1" s="1" customFormat="1" ht="66" customHeight="1" spans="1:19">
      <c r="A1" s="16" t="s">
        <v>297</v>
      </c>
      <c r="B1" s="17"/>
      <c r="C1" s="17"/>
      <c r="D1" s="17"/>
      <c r="E1" s="17"/>
      <c r="F1" s="39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="2" customFormat="1" ht="30" customHeight="1" spans="1:19">
      <c r="A2" s="18" t="s">
        <v>1</v>
      </c>
      <c r="B2" s="18"/>
      <c r="C2" s="19" t="s">
        <v>2</v>
      </c>
      <c r="D2" s="19"/>
      <c r="E2" s="19"/>
      <c r="F2" s="40"/>
      <c r="G2" s="41" t="s">
        <v>3</v>
      </c>
      <c r="H2" s="41"/>
      <c r="I2" s="49" t="s">
        <v>4</v>
      </c>
      <c r="J2" s="49"/>
      <c r="K2" s="49"/>
      <c r="L2" s="49"/>
      <c r="M2" s="49"/>
      <c r="N2" s="18" t="s">
        <v>5</v>
      </c>
      <c r="O2" s="18"/>
      <c r="P2" s="18"/>
      <c r="Q2" s="18"/>
      <c r="R2" s="51">
        <f>VLOOKUP(I2,专业名称及代码!$I:$J,2,FALSE)</f>
        <v>490104</v>
      </c>
      <c r="S2" s="51"/>
    </row>
    <row r="3" s="3" customFormat="1" ht="40" customHeight="1" spans="1:19">
      <c r="A3" s="20" t="s">
        <v>298</v>
      </c>
      <c r="B3" s="21"/>
      <c r="C3" s="21"/>
      <c r="D3" s="21"/>
      <c r="E3" s="21"/>
      <c r="F3" s="42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customFormat="1" ht="19" customHeight="1" spans="1:19">
      <c r="A4" s="22" t="s">
        <v>7</v>
      </c>
      <c r="B4" s="22" t="s">
        <v>8</v>
      </c>
      <c r="C4" s="22"/>
      <c r="D4" s="23" t="s">
        <v>9</v>
      </c>
      <c r="E4" s="43" t="s">
        <v>299</v>
      </c>
      <c r="F4" s="44"/>
      <c r="G4" s="43"/>
      <c r="H4" s="43"/>
      <c r="I4" s="43"/>
      <c r="J4" s="43"/>
      <c r="K4" s="43"/>
      <c r="L4" s="43"/>
      <c r="M4" s="43"/>
      <c r="N4" s="43" t="s">
        <v>300</v>
      </c>
      <c r="O4" s="43"/>
      <c r="P4" s="43"/>
      <c r="Q4" s="43"/>
      <c r="R4" s="43"/>
      <c r="S4" s="43"/>
    </row>
    <row r="5" customFormat="1" ht="19" customHeight="1" spans="1:19">
      <c r="A5" s="22"/>
      <c r="B5" s="22"/>
      <c r="C5" s="22"/>
      <c r="D5" s="24"/>
      <c r="E5" s="43" t="s">
        <v>12</v>
      </c>
      <c r="F5" s="44" t="s">
        <v>13</v>
      </c>
      <c r="G5" s="43" t="s">
        <v>14</v>
      </c>
      <c r="H5" s="43" t="s">
        <v>15</v>
      </c>
      <c r="I5" s="43" t="s">
        <v>16</v>
      </c>
      <c r="J5" s="43" t="s">
        <v>17</v>
      </c>
      <c r="K5" s="43" t="s">
        <v>18</v>
      </c>
      <c r="L5" s="43" t="s">
        <v>19</v>
      </c>
      <c r="M5" s="43" t="s">
        <v>20</v>
      </c>
      <c r="N5" s="43" t="s">
        <v>21</v>
      </c>
      <c r="O5" s="43"/>
      <c r="P5" s="43" t="s">
        <v>22</v>
      </c>
      <c r="Q5" s="43"/>
      <c r="R5" s="43" t="s">
        <v>23</v>
      </c>
      <c r="S5" s="43"/>
    </row>
    <row r="6" customFormat="1" ht="19" customHeight="1" spans="1:22">
      <c r="A6" s="22"/>
      <c r="B6" s="22"/>
      <c r="C6" s="22"/>
      <c r="D6" s="24"/>
      <c r="E6" s="43"/>
      <c r="F6" s="44"/>
      <c r="G6" s="43"/>
      <c r="H6" s="43"/>
      <c r="I6" s="43"/>
      <c r="J6" s="43"/>
      <c r="K6" s="43"/>
      <c r="L6" s="43"/>
      <c r="M6" s="43"/>
      <c r="N6" s="43" t="s">
        <v>24</v>
      </c>
      <c r="O6" s="43" t="s">
        <v>25</v>
      </c>
      <c r="P6" s="43" t="s">
        <v>26</v>
      </c>
      <c r="Q6" s="43" t="s">
        <v>27</v>
      </c>
      <c r="R6" s="43" t="s">
        <v>28</v>
      </c>
      <c r="S6" s="43" t="s">
        <v>29</v>
      </c>
      <c r="V6" s="52"/>
    </row>
    <row r="7" customFormat="1" ht="19" customHeight="1" spans="1:19">
      <c r="A7" s="22"/>
      <c r="B7" s="22"/>
      <c r="C7" s="22"/>
      <c r="D7" s="25"/>
      <c r="E7" s="43"/>
      <c r="F7" s="44"/>
      <c r="G7" s="43"/>
      <c r="H7" s="43"/>
      <c r="I7" s="43"/>
      <c r="J7" s="43"/>
      <c r="K7" s="43"/>
      <c r="L7" s="43"/>
      <c r="M7" s="43"/>
      <c r="N7" s="43">
        <v>18</v>
      </c>
      <c r="O7" s="43">
        <v>18</v>
      </c>
      <c r="P7" s="43">
        <v>18</v>
      </c>
      <c r="Q7" s="43">
        <v>18</v>
      </c>
      <c r="R7" s="43">
        <v>18</v>
      </c>
      <c r="S7" s="43">
        <v>18</v>
      </c>
    </row>
    <row r="8" customFormat="1" ht="19" customHeight="1" spans="1:19">
      <c r="A8" s="26" t="s">
        <v>30</v>
      </c>
      <c r="B8" s="26"/>
      <c r="C8" s="26"/>
      <c r="D8" s="26"/>
      <c r="E8" s="26"/>
      <c r="F8" s="45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</row>
    <row r="9" customFormat="1" ht="19" customHeight="1" spans="1:19">
      <c r="A9" s="26" t="s">
        <v>31</v>
      </c>
      <c r="B9" s="26"/>
      <c r="C9" s="26"/>
      <c r="D9" s="26"/>
      <c r="E9" s="26"/>
      <c r="F9" s="4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</row>
    <row r="10" customFormat="1" ht="19" customHeight="1" spans="1:19">
      <c r="A10" s="27">
        <v>1</v>
      </c>
      <c r="B10" s="27" t="s">
        <v>32</v>
      </c>
      <c r="C10" s="28" t="s">
        <v>33</v>
      </c>
      <c r="D10" s="29"/>
      <c r="E10" s="27">
        <f t="shared" ref="E10:E16" si="0">IF(F10&gt;=10,G10/F10,G10/16)</f>
        <v>3</v>
      </c>
      <c r="F10" s="46">
        <v>3</v>
      </c>
      <c r="G10" s="27">
        <f t="shared" ref="G10:G16" si="1">SUM(H10:I10)</f>
        <v>48</v>
      </c>
      <c r="H10" s="27">
        <v>42</v>
      </c>
      <c r="I10" s="27">
        <v>6</v>
      </c>
      <c r="J10" s="27" t="str">
        <f t="shared" ref="J10:J24" si="2">IF((G10-H10)/G10&gt;=80%,"C",IF((G10-H10)/G10&lt;=20%,"A","B"))</f>
        <v>A</v>
      </c>
      <c r="K10" s="27" t="s">
        <v>35</v>
      </c>
      <c r="L10" s="27" t="s">
        <v>36</v>
      </c>
      <c r="M10" s="27" t="s">
        <v>37</v>
      </c>
      <c r="N10" s="43">
        <v>3</v>
      </c>
      <c r="O10" s="43"/>
      <c r="P10" s="43"/>
      <c r="Q10" s="43"/>
      <c r="R10" s="43"/>
      <c r="S10" s="43"/>
    </row>
    <row r="11" customFormat="1" ht="27" customHeight="1" spans="1:19">
      <c r="A11" s="27">
        <v>2</v>
      </c>
      <c r="B11" s="27"/>
      <c r="C11" s="28" t="s">
        <v>39</v>
      </c>
      <c r="D11" s="29"/>
      <c r="E11" s="27">
        <f t="shared" si="0"/>
        <v>3</v>
      </c>
      <c r="F11" s="46">
        <v>3</v>
      </c>
      <c r="G11" s="27">
        <f t="shared" si="1"/>
        <v>48</v>
      </c>
      <c r="H11" s="27">
        <v>42</v>
      </c>
      <c r="I11" s="27">
        <v>6</v>
      </c>
      <c r="J11" s="27" t="str">
        <f t="shared" si="2"/>
        <v>A</v>
      </c>
      <c r="K11" s="27" t="s">
        <v>35</v>
      </c>
      <c r="L11" s="27" t="s">
        <v>36</v>
      </c>
      <c r="M11" s="27" t="s">
        <v>37</v>
      </c>
      <c r="N11" s="43"/>
      <c r="O11" s="43">
        <v>3</v>
      </c>
      <c r="P11" s="43"/>
      <c r="Q11" s="43"/>
      <c r="R11" s="43"/>
      <c r="S11" s="43"/>
    </row>
    <row r="12" customFormat="1" ht="29.15" customHeight="1" spans="1:19">
      <c r="A12" s="27">
        <v>3</v>
      </c>
      <c r="B12" s="27"/>
      <c r="C12" s="28" t="s">
        <v>41</v>
      </c>
      <c r="D12" s="29"/>
      <c r="E12" s="27">
        <f t="shared" si="0"/>
        <v>2</v>
      </c>
      <c r="F12" s="46">
        <v>2</v>
      </c>
      <c r="G12" s="27">
        <f t="shared" si="1"/>
        <v>32</v>
      </c>
      <c r="H12" s="27">
        <v>28</v>
      </c>
      <c r="I12" s="27">
        <v>4</v>
      </c>
      <c r="J12" s="27" t="str">
        <f t="shared" si="2"/>
        <v>A</v>
      </c>
      <c r="K12" s="27" t="s">
        <v>35</v>
      </c>
      <c r="L12" s="27" t="s">
        <v>36</v>
      </c>
      <c r="M12" s="27" t="s">
        <v>37</v>
      </c>
      <c r="N12" s="43"/>
      <c r="O12" s="43"/>
      <c r="P12" s="43">
        <v>2</v>
      </c>
      <c r="Q12" s="43"/>
      <c r="R12" s="43"/>
      <c r="S12" s="43"/>
    </row>
    <row r="13" customFormat="1" ht="19" customHeight="1" spans="1:19">
      <c r="A13" s="27">
        <v>4</v>
      </c>
      <c r="B13" s="27"/>
      <c r="C13" s="28" t="s">
        <v>43</v>
      </c>
      <c r="D13" s="29"/>
      <c r="E13" s="27">
        <f t="shared" si="0"/>
        <v>0.25</v>
      </c>
      <c r="F13" s="46">
        <v>4</v>
      </c>
      <c r="G13" s="27">
        <f t="shared" si="1"/>
        <v>4</v>
      </c>
      <c r="H13" s="27">
        <v>4</v>
      </c>
      <c r="I13" s="27">
        <v>0</v>
      </c>
      <c r="J13" s="27" t="str">
        <f t="shared" si="2"/>
        <v>A</v>
      </c>
      <c r="K13" s="27" t="s">
        <v>35</v>
      </c>
      <c r="L13" s="27" t="s">
        <v>45</v>
      </c>
      <c r="M13" s="27" t="s">
        <v>46</v>
      </c>
      <c r="N13" s="43">
        <v>4</v>
      </c>
      <c r="O13" s="43"/>
      <c r="P13" s="43"/>
      <c r="Q13" s="43"/>
      <c r="R13" s="43"/>
      <c r="S13" s="43"/>
    </row>
    <row r="14" customFormat="1" ht="19" customHeight="1" spans="1:19">
      <c r="A14" s="27">
        <v>5</v>
      </c>
      <c r="B14" s="27"/>
      <c r="C14" s="28" t="s">
        <v>47</v>
      </c>
      <c r="D14" s="29"/>
      <c r="E14" s="27">
        <f t="shared" si="0"/>
        <v>0.25</v>
      </c>
      <c r="F14" s="46">
        <v>4</v>
      </c>
      <c r="G14" s="27">
        <f t="shared" si="1"/>
        <v>4</v>
      </c>
      <c r="H14" s="27">
        <v>4</v>
      </c>
      <c r="I14" s="27">
        <v>0</v>
      </c>
      <c r="J14" s="27" t="str">
        <f t="shared" si="2"/>
        <v>A</v>
      </c>
      <c r="K14" s="27" t="s">
        <v>35</v>
      </c>
      <c r="L14" s="27" t="s">
        <v>45</v>
      </c>
      <c r="M14" s="27" t="s">
        <v>46</v>
      </c>
      <c r="N14" s="43"/>
      <c r="O14" s="43">
        <v>4</v>
      </c>
      <c r="P14" s="43"/>
      <c r="Q14" s="43"/>
      <c r="R14" s="43"/>
      <c r="S14" s="43"/>
    </row>
    <row r="15" customFormat="1" ht="19" customHeight="1" spans="1:19">
      <c r="A15" s="27">
        <v>6</v>
      </c>
      <c r="B15" s="27"/>
      <c r="C15" s="28" t="s">
        <v>49</v>
      </c>
      <c r="D15" s="29"/>
      <c r="E15" s="27">
        <f t="shared" si="0"/>
        <v>0.25</v>
      </c>
      <c r="F15" s="46">
        <v>4</v>
      </c>
      <c r="G15" s="27">
        <f t="shared" si="1"/>
        <v>4</v>
      </c>
      <c r="H15" s="27">
        <v>4</v>
      </c>
      <c r="I15" s="27">
        <v>0</v>
      </c>
      <c r="J15" s="27" t="str">
        <f t="shared" si="2"/>
        <v>A</v>
      </c>
      <c r="K15" s="27" t="s">
        <v>35</v>
      </c>
      <c r="L15" s="27" t="s">
        <v>45</v>
      </c>
      <c r="M15" s="27" t="s">
        <v>46</v>
      </c>
      <c r="N15" s="43"/>
      <c r="O15" s="43"/>
      <c r="P15" s="43">
        <v>4</v>
      </c>
      <c r="Q15" s="43"/>
      <c r="R15" s="43"/>
      <c r="S15" s="43"/>
    </row>
    <row r="16" customFormat="1" ht="19" customHeight="1" spans="1:19">
      <c r="A16" s="27">
        <v>7</v>
      </c>
      <c r="B16" s="27"/>
      <c r="C16" s="28" t="s">
        <v>51</v>
      </c>
      <c r="D16" s="29"/>
      <c r="E16" s="27">
        <f t="shared" si="0"/>
        <v>0.25</v>
      </c>
      <c r="F16" s="46">
        <v>4</v>
      </c>
      <c r="G16" s="27">
        <f t="shared" si="1"/>
        <v>4</v>
      </c>
      <c r="H16" s="27">
        <v>4</v>
      </c>
      <c r="I16" s="27">
        <v>0</v>
      </c>
      <c r="J16" s="27" t="str">
        <f t="shared" si="2"/>
        <v>A</v>
      </c>
      <c r="K16" s="27" t="s">
        <v>35</v>
      </c>
      <c r="L16" s="27" t="s">
        <v>45</v>
      </c>
      <c r="M16" s="27" t="s">
        <v>46</v>
      </c>
      <c r="N16" s="43"/>
      <c r="O16" s="43"/>
      <c r="P16" s="43"/>
      <c r="Q16" s="43">
        <v>4</v>
      </c>
      <c r="R16" s="43"/>
      <c r="S16" s="43"/>
    </row>
    <row r="17" s="4" customFormat="1" ht="19" customHeight="1" spans="1:19">
      <c r="A17" s="27">
        <v>8</v>
      </c>
      <c r="B17" s="30"/>
      <c r="C17" s="31" t="s">
        <v>53</v>
      </c>
      <c r="D17" s="32"/>
      <c r="E17" s="30">
        <v>1</v>
      </c>
      <c r="F17" s="47">
        <v>2</v>
      </c>
      <c r="G17" s="30">
        <v>16</v>
      </c>
      <c r="H17" s="30">
        <v>16</v>
      </c>
      <c r="I17" s="30">
        <v>0</v>
      </c>
      <c r="J17" s="30" t="str">
        <f t="shared" si="2"/>
        <v>A</v>
      </c>
      <c r="K17" s="30" t="s">
        <v>35</v>
      </c>
      <c r="L17" s="30" t="s">
        <v>45</v>
      </c>
      <c r="M17" s="30" t="s">
        <v>46</v>
      </c>
      <c r="N17" s="50">
        <v>2</v>
      </c>
      <c r="O17" s="50"/>
      <c r="P17" s="50"/>
      <c r="Q17" s="50"/>
      <c r="R17" s="50"/>
      <c r="S17" s="50"/>
    </row>
    <row r="18" customFormat="1" ht="19" customHeight="1" spans="1:19">
      <c r="A18" s="27">
        <v>9</v>
      </c>
      <c r="B18" s="27"/>
      <c r="C18" s="33" t="s">
        <v>55</v>
      </c>
      <c r="D18" s="29"/>
      <c r="E18" s="34">
        <f>IF(F18&gt;=10,G18/F18,G18/16)</f>
        <v>2</v>
      </c>
      <c r="F18" s="48">
        <v>16</v>
      </c>
      <c r="G18" s="27">
        <v>32</v>
      </c>
      <c r="H18" s="27">
        <v>32</v>
      </c>
      <c r="I18" s="27">
        <v>0</v>
      </c>
      <c r="J18" s="27" t="str">
        <f t="shared" si="2"/>
        <v>A</v>
      </c>
      <c r="K18" s="27" t="s">
        <v>35</v>
      </c>
      <c r="L18" s="27" t="s">
        <v>45</v>
      </c>
      <c r="M18" s="27" t="s">
        <v>46</v>
      </c>
      <c r="O18" s="43"/>
      <c r="P18" s="43"/>
      <c r="Q18" s="43"/>
      <c r="R18" s="43"/>
      <c r="S18" s="43"/>
    </row>
    <row r="19" s="5" customFormat="1" ht="19" customHeight="1" spans="1:19">
      <c r="A19" s="27">
        <v>10</v>
      </c>
      <c r="B19" s="34"/>
      <c r="C19" s="33" t="s">
        <v>57</v>
      </c>
      <c r="D19" s="35"/>
      <c r="E19" s="34">
        <v>3</v>
      </c>
      <c r="F19" s="48">
        <v>32</v>
      </c>
      <c r="G19" s="34">
        <v>96</v>
      </c>
      <c r="H19" s="34">
        <v>0</v>
      </c>
      <c r="I19" s="34">
        <v>96</v>
      </c>
      <c r="J19" s="34" t="str">
        <f t="shared" si="2"/>
        <v>C</v>
      </c>
      <c r="K19" s="34" t="s">
        <v>35</v>
      </c>
      <c r="L19" s="34" t="s">
        <v>45</v>
      </c>
      <c r="M19" s="34" t="s">
        <v>46</v>
      </c>
      <c r="N19" s="22"/>
      <c r="O19" s="22"/>
      <c r="P19" s="22"/>
      <c r="Q19" s="22"/>
      <c r="R19" s="22"/>
      <c r="S19" s="22"/>
    </row>
    <row r="20" s="5" customFormat="1" ht="19" customHeight="1" spans="1:19">
      <c r="A20" s="27">
        <v>11</v>
      </c>
      <c r="B20" s="36" t="s">
        <v>59</v>
      </c>
      <c r="C20" s="33" t="s">
        <v>60</v>
      </c>
      <c r="D20" s="35"/>
      <c r="E20" s="34">
        <v>1</v>
      </c>
      <c r="F20" s="48">
        <v>2</v>
      </c>
      <c r="G20" s="34">
        <v>16</v>
      </c>
      <c r="H20" s="34">
        <v>6</v>
      </c>
      <c r="I20" s="34">
        <v>10</v>
      </c>
      <c r="J20" s="34" t="str">
        <f t="shared" si="2"/>
        <v>B</v>
      </c>
      <c r="K20" s="34" t="s">
        <v>35</v>
      </c>
      <c r="L20" s="34" t="s">
        <v>45</v>
      </c>
      <c r="M20" s="34" t="s">
        <v>46</v>
      </c>
      <c r="N20" s="22"/>
      <c r="O20" s="22">
        <v>2</v>
      </c>
      <c r="P20" s="22"/>
      <c r="Q20" s="22"/>
      <c r="R20" s="22"/>
      <c r="S20" s="22"/>
    </row>
    <row r="21" s="5" customFormat="1" ht="19" customHeight="1" spans="1:19">
      <c r="A21" s="27">
        <v>12</v>
      </c>
      <c r="B21" s="37"/>
      <c r="C21" s="33" t="s">
        <v>62</v>
      </c>
      <c r="D21" s="35"/>
      <c r="E21" s="34">
        <f>IF(F21&gt;=10,G21/F21,G21/16)</f>
        <v>4</v>
      </c>
      <c r="F21" s="48">
        <v>4</v>
      </c>
      <c r="G21" s="34">
        <f>SUM(H21:I21)</f>
        <v>64</v>
      </c>
      <c r="H21" s="34">
        <v>32</v>
      </c>
      <c r="I21" s="34">
        <v>32</v>
      </c>
      <c r="J21" s="34" t="str">
        <f t="shared" si="2"/>
        <v>B</v>
      </c>
      <c r="K21" s="34" t="s">
        <v>35</v>
      </c>
      <c r="L21" s="34" t="s">
        <v>36</v>
      </c>
      <c r="M21" s="34" t="s">
        <v>46</v>
      </c>
      <c r="N21" s="22">
        <v>4</v>
      </c>
      <c r="O21" s="22"/>
      <c r="P21" s="22"/>
      <c r="Q21" s="22"/>
      <c r="R21" s="22"/>
      <c r="S21" s="22"/>
    </row>
    <row r="22" s="5" customFormat="1" ht="19" customHeight="1" spans="1:19">
      <c r="A22" s="27">
        <v>13</v>
      </c>
      <c r="B22" s="37"/>
      <c r="C22" s="33" t="s">
        <v>64</v>
      </c>
      <c r="D22" s="35"/>
      <c r="E22" s="34">
        <f>IF(F22&gt;=10,G22/F22,G22/16)</f>
        <v>4</v>
      </c>
      <c r="F22" s="48">
        <v>4</v>
      </c>
      <c r="G22" s="34">
        <f>SUM(H22:I22)</f>
        <v>64</v>
      </c>
      <c r="H22" s="34">
        <v>64</v>
      </c>
      <c r="I22" s="34">
        <v>0</v>
      </c>
      <c r="J22" s="34" t="str">
        <f t="shared" si="2"/>
        <v>A</v>
      </c>
      <c r="K22" s="34" t="s">
        <v>35</v>
      </c>
      <c r="L22" s="34" t="s">
        <v>36</v>
      </c>
      <c r="M22" s="34" t="s">
        <v>37</v>
      </c>
      <c r="N22" s="22">
        <v>4</v>
      </c>
      <c r="O22" s="22"/>
      <c r="P22" s="22"/>
      <c r="Q22" s="22"/>
      <c r="R22" s="22"/>
      <c r="S22" s="22"/>
    </row>
    <row r="23" customFormat="1" ht="19" customHeight="1" spans="1:19">
      <c r="A23" s="27">
        <v>14</v>
      </c>
      <c r="B23" s="37"/>
      <c r="C23" s="28" t="s">
        <v>67</v>
      </c>
      <c r="D23" s="29"/>
      <c r="E23" s="27">
        <f>IF(F23&gt;=10,G23/F23,G23/16)</f>
        <v>4</v>
      </c>
      <c r="F23" s="46">
        <v>4</v>
      </c>
      <c r="G23" s="27">
        <f>SUM(H23:I23)</f>
        <v>64</v>
      </c>
      <c r="H23" s="27">
        <v>64</v>
      </c>
      <c r="I23" s="27">
        <v>0</v>
      </c>
      <c r="J23" s="27" t="str">
        <f t="shared" si="2"/>
        <v>A</v>
      </c>
      <c r="K23" s="27" t="s">
        <v>35</v>
      </c>
      <c r="L23" s="27" t="s">
        <v>36</v>
      </c>
      <c r="M23" s="27" t="s">
        <v>37</v>
      </c>
      <c r="N23" s="43"/>
      <c r="O23" s="43">
        <v>4</v>
      </c>
      <c r="P23" s="43"/>
      <c r="Q23" s="43"/>
      <c r="R23" s="43"/>
      <c r="S23" s="43"/>
    </row>
    <row r="24" customFormat="1" ht="19" customHeight="1" spans="1:19">
      <c r="A24" s="27">
        <v>15</v>
      </c>
      <c r="B24" s="37"/>
      <c r="C24" s="28" t="s">
        <v>69</v>
      </c>
      <c r="D24" s="29"/>
      <c r="E24" s="27">
        <f>IF(F24&gt;=10,G24/F24,G24/16)</f>
        <v>4</v>
      </c>
      <c r="F24" s="46">
        <v>4</v>
      </c>
      <c r="G24" s="27">
        <f>SUM(H24:I24)</f>
        <v>64</v>
      </c>
      <c r="H24" s="27">
        <v>64</v>
      </c>
      <c r="I24" s="27">
        <v>0</v>
      </c>
      <c r="J24" s="27" t="str">
        <f t="shared" si="2"/>
        <v>A</v>
      </c>
      <c r="K24" s="27" t="s">
        <v>35</v>
      </c>
      <c r="L24" s="27" t="s">
        <v>45</v>
      </c>
      <c r="M24" s="27" t="s">
        <v>37</v>
      </c>
      <c r="N24" s="43"/>
      <c r="O24" s="43">
        <v>4</v>
      </c>
      <c r="P24" s="43"/>
      <c r="Q24" s="43"/>
      <c r="R24" s="43"/>
      <c r="S24" s="43"/>
    </row>
    <row r="25" customFormat="1" ht="19" customHeight="1" spans="1:19">
      <c r="A25" s="27"/>
      <c r="B25" s="37"/>
      <c r="C25" s="33"/>
      <c r="D25" s="29"/>
      <c r="E25" s="34"/>
      <c r="F25" s="48"/>
      <c r="G25" s="34"/>
      <c r="H25" s="34"/>
      <c r="I25" s="34"/>
      <c r="J25" s="34"/>
      <c r="K25" s="27"/>
      <c r="L25" s="27"/>
      <c r="M25" s="27"/>
      <c r="N25" s="43"/>
      <c r="O25" s="43"/>
      <c r="P25" s="43"/>
      <c r="Q25" s="43"/>
      <c r="R25" s="43"/>
      <c r="S25" s="43"/>
    </row>
    <row r="26" customFormat="1" ht="19" customHeight="1" spans="1:19">
      <c r="A26" s="27"/>
      <c r="B26" s="38"/>
      <c r="C26" s="33"/>
      <c r="D26" s="29"/>
      <c r="E26" s="34"/>
      <c r="F26" s="48"/>
      <c r="G26" s="34"/>
      <c r="H26" s="34"/>
      <c r="I26" s="34"/>
      <c r="J26" s="34"/>
      <c r="K26" s="27"/>
      <c r="L26" s="27"/>
      <c r="M26" s="27"/>
      <c r="N26" s="43"/>
      <c r="O26" s="43"/>
      <c r="P26" s="43"/>
      <c r="Q26" s="43"/>
      <c r="R26" s="43"/>
      <c r="S26" s="43"/>
    </row>
    <row r="27" customFormat="1" ht="19" customHeight="1" spans="1:19">
      <c r="A27" s="27">
        <v>16</v>
      </c>
      <c r="B27" s="27" t="s">
        <v>76</v>
      </c>
      <c r="C27" s="33" t="s">
        <v>77</v>
      </c>
      <c r="D27" s="29"/>
      <c r="E27" s="34">
        <f>IF(F27&gt;=10,G27/F27,G27/16)</f>
        <v>2</v>
      </c>
      <c r="F27" s="48">
        <v>2</v>
      </c>
      <c r="G27" s="34">
        <f>SUM(H27:I27)</f>
        <v>32</v>
      </c>
      <c r="H27" s="34">
        <v>4</v>
      </c>
      <c r="I27" s="34">
        <v>28</v>
      </c>
      <c r="J27" s="34" t="str">
        <f>IF((G27-H27)/G27&gt;=80%,"C",IF((G27-H27)/G27&lt;=20%,"A","B"))</f>
        <v>C</v>
      </c>
      <c r="K27" s="27" t="s">
        <v>35</v>
      </c>
      <c r="L27" s="27" t="s">
        <v>45</v>
      </c>
      <c r="M27" s="27" t="s">
        <v>46</v>
      </c>
      <c r="N27" s="43">
        <v>2</v>
      </c>
      <c r="O27" s="43"/>
      <c r="P27" s="43"/>
      <c r="Q27" s="43"/>
      <c r="R27" s="43"/>
      <c r="S27" s="43"/>
    </row>
    <row r="28" s="6" customFormat="1" ht="19" customHeight="1" spans="1:19">
      <c r="A28" s="27">
        <v>17</v>
      </c>
      <c r="B28" s="27"/>
      <c r="C28" s="33" t="s">
        <v>79</v>
      </c>
      <c r="D28" s="29"/>
      <c r="E28" s="34">
        <f>IF(F28&gt;=10,G28/F28,G28/16)</f>
        <v>2</v>
      </c>
      <c r="F28" s="48">
        <v>2</v>
      </c>
      <c r="G28" s="34">
        <f>SUM(H28:I28)</f>
        <v>32</v>
      </c>
      <c r="H28" s="34">
        <v>4</v>
      </c>
      <c r="I28" s="34">
        <v>28</v>
      </c>
      <c r="J28" s="34" t="str">
        <f>IF((G28-H28)/G28&gt;=80%,"C",IF((G28-H28)/G28&lt;=20%,"A","B"))</f>
        <v>C</v>
      </c>
      <c r="K28" s="27" t="s">
        <v>35</v>
      </c>
      <c r="L28" s="27" t="s">
        <v>45</v>
      </c>
      <c r="M28" s="27" t="s">
        <v>46</v>
      </c>
      <c r="N28" s="43"/>
      <c r="O28" s="43">
        <v>2</v>
      </c>
      <c r="P28" s="43"/>
      <c r="Q28" s="43"/>
      <c r="R28" s="43"/>
      <c r="S28" s="43"/>
    </row>
    <row r="29" s="6" customFormat="1" ht="19" customHeight="1" spans="1:19">
      <c r="A29" s="27">
        <v>18</v>
      </c>
      <c r="B29" s="27"/>
      <c r="C29" s="28" t="s">
        <v>301</v>
      </c>
      <c r="D29" s="29"/>
      <c r="E29" s="27">
        <f>IF(F29&gt;=10,G29/F29,G29/16)</f>
        <v>2</v>
      </c>
      <c r="F29" s="46">
        <v>2</v>
      </c>
      <c r="G29" s="27">
        <f>SUM(H29:I29)</f>
        <v>32</v>
      </c>
      <c r="H29" s="27">
        <v>0</v>
      </c>
      <c r="I29" s="27">
        <v>32</v>
      </c>
      <c r="J29" s="27" t="str">
        <f>IF((G29-H29)/G29&gt;=80%,"C",IF((G29-H29)/G29&lt;=20%,"A","B"))</f>
        <v>C</v>
      </c>
      <c r="K29" s="34" t="s">
        <v>71</v>
      </c>
      <c r="L29" s="27" t="s">
        <v>45</v>
      </c>
      <c r="M29" s="27" t="s">
        <v>46</v>
      </c>
      <c r="N29" s="27"/>
      <c r="O29" s="27"/>
      <c r="P29" s="43"/>
      <c r="Q29" s="43">
        <v>2</v>
      </c>
      <c r="R29" s="43"/>
      <c r="S29" s="43"/>
    </row>
    <row r="30" s="6" customFormat="1" ht="19" customHeight="1" spans="1:19">
      <c r="A30" s="27">
        <v>19</v>
      </c>
      <c r="B30" s="27"/>
      <c r="C30" s="28" t="s">
        <v>83</v>
      </c>
      <c r="D30" s="29"/>
      <c r="E30" s="27">
        <f>IF(F30&gt;=10,G30/F30,G30/16)</f>
        <v>2</v>
      </c>
      <c r="F30" s="46">
        <v>2</v>
      </c>
      <c r="G30" s="27">
        <f>SUM(H30:I30)</f>
        <v>32</v>
      </c>
      <c r="H30" s="27">
        <v>16</v>
      </c>
      <c r="I30" s="27">
        <v>16</v>
      </c>
      <c r="J30" s="27" t="str">
        <f>IF((G30-H30)/G30&gt;=80%,"C",IF((G30-H30)/G30&lt;=20%,"A","B"))</f>
        <v>B</v>
      </c>
      <c r="K30" s="27" t="s">
        <v>35</v>
      </c>
      <c r="L30" s="27" t="s">
        <v>45</v>
      </c>
      <c r="M30" s="27" t="s">
        <v>46</v>
      </c>
      <c r="N30" s="43">
        <v>2</v>
      </c>
      <c r="O30" s="43"/>
      <c r="P30" s="43"/>
      <c r="Q30" s="43"/>
      <c r="R30" s="43"/>
      <c r="S30" s="43"/>
    </row>
    <row r="31" s="6" customFormat="1" ht="50.5" customHeight="1" spans="1:19">
      <c r="A31" s="27">
        <v>20</v>
      </c>
      <c r="B31" s="27" t="s">
        <v>85</v>
      </c>
      <c r="C31" s="28" t="s">
        <v>302</v>
      </c>
      <c r="D31" s="29"/>
      <c r="E31" s="27">
        <f>IF(F31&gt;=10,G31/F31,G31/16)</f>
        <v>2</v>
      </c>
      <c r="F31" s="46">
        <v>2</v>
      </c>
      <c r="G31" s="27">
        <f>SUM(H31:I31)</f>
        <v>32</v>
      </c>
      <c r="H31" s="27">
        <v>32</v>
      </c>
      <c r="I31" s="27">
        <v>0</v>
      </c>
      <c r="J31" s="27" t="s">
        <v>88</v>
      </c>
      <c r="K31" s="27" t="s">
        <v>35</v>
      </c>
      <c r="L31" s="27" t="s">
        <v>45</v>
      </c>
      <c r="M31" s="27" t="s">
        <v>46</v>
      </c>
      <c r="N31" s="43">
        <v>2</v>
      </c>
      <c r="O31" s="43"/>
      <c r="P31" s="43"/>
      <c r="Q31" s="43"/>
      <c r="R31" s="43"/>
      <c r="S31" s="43"/>
    </row>
    <row r="32" s="7" customFormat="1" ht="21" customHeight="1" spans="1:19">
      <c r="A32" s="27">
        <v>21</v>
      </c>
      <c r="B32" s="30" t="s">
        <v>89</v>
      </c>
      <c r="C32" s="31" t="s">
        <v>90</v>
      </c>
      <c r="D32" s="32"/>
      <c r="E32" s="30">
        <v>1</v>
      </c>
      <c r="F32" s="47">
        <v>2</v>
      </c>
      <c r="G32" s="30">
        <v>16</v>
      </c>
      <c r="H32" s="30">
        <v>0</v>
      </c>
      <c r="I32" s="30">
        <v>16</v>
      </c>
      <c r="J32" s="30" t="str">
        <f>IF((G32-H32)/G32&gt;=80%,"C",IF((G32-H32)/G32&lt;=20%,"A","B"))</f>
        <v>C</v>
      </c>
      <c r="K32" s="30" t="s">
        <v>35</v>
      </c>
      <c r="L32" s="30" t="s">
        <v>45</v>
      </c>
      <c r="M32" s="30" t="s">
        <v>46</v>
      </c>
      <c r="O32" s="50" t="s">
        <v>38</v>
      </c>
      <c r="P32" s="50"/>
      <c r="Q32" s="50"/>
      <c r="R32" s="50"/>
      <c r="S32" s="50"/>
    </row>
    <row r="33" s="6" customFormat="1" ht="19" customHeight="1" spans="1:19">
      <c r="A33" s="27">
        <v>22</v>
      </c>
      <c r="B33" s="27" t="s">
        <v>92</v>
      </c>
      <c r="C33" s="28" t="s">
        <v>93</v>
      </c>
      <c r="D33" s="29"/>
      <c r="E33" s="27">
        <f>IF(F33&gt;=10,G33/F33,G33/16)</f>
        <v>1</v>
      </c>
      <c r="F33" s="46">
        <v>4</v>
      </c>
      <c r="G33" s="27">
        <f>SUM(H33:I33)</f>
        <v>16</v>
      </c>
      <c r="H33" s="27">
        <v>8</v>
      </c>
      <c r="I33" s="27">
        <v>8</v>
      </c>
      <c r="J33" s="27" t="str">
        <f>IF((G33-H33)/G33&gt;=80%,"C",IF((G33-H33)/G33&lt;=20%,"A","B"))</f>
        <v>B</v>
      </c>
      <c r="K33" s="27" t="s">
        <v>35</v>
      </c>
      <c r="L33" s="27" t="s">
        <v>45</v>
      </c>
      <c r="M33" s="27" t="s">
        <v>46</v>
      </c>
      <c r="N33" s="43">
        <v>2</v>
      </c>
      <c r="O33" s="43"/>
      <c r="P33" s="43"/>
      <c r="Q33" s="43"/>
      <c r="R33" s="43"/>
      <c r="S33" s="43"/>
    </row>
    <row r="34" s="6" customFormat="1" ht="19" customHeight="1" spans="1:19">
      <c r="A34" s="27">
        <v>23</v>
      </c>
      <c r="B34" s="27"/>
      <c r="C34" s="28" t="s">
        <v>95</v>
      </c>
      <c r="D34" s="29"/>
      <c r="E34" s="27">
        <f>IF(F34&gt;=10,G34/F34,G34/16)</f>
        <v>2</v>
      </c>
      <c r="F34" s="46">
        <v>2</v>
      </c>
      <c r="G34" s="27">
        <f>SUM(H34:I34)</f>
        <v>32</v>
      </c>
      <c r="H34" s="27">
        <v>16</v>
      </c>
      <c r="I34" s="27">
        <v>16</v>
      </c>
      <c r="J34" s="27" t="str">
        <f>IF((G34-H34)/G34&gt;=80%,"C",IF((G34-H34)/G34&lt;=20%,"A","B"))</f>
        <v>B</v>
      </c>
      <c r="K34" s="27" t="s">
        <v>35</v>
      </c>
      <c r="L34" s="27" t="s">
        <v>45</v>
      </c>
      <c r="M34" s="27" t="s">
        <v>46</v>
      </c>
      <c r="N34" s="43"/>
      <c r="O34" s="43"/>
      <c r="P34" s="43" t="s">
        <v>38</v>
      </c>
      <c r="Q34" s="43"/>
      <c r="R34" s="43"/>
      <c r="S34" s="43"/>
    </row>
    <row r="35" s="6" customFormat="1" ht="19" customHeight="1" spans="1:19">
      <c r="A35" s="27">
        <v>24</v>
      </c>
      <c r="B35" s="27"/>
      <c r="C35" s="28" t="s">
        <v>97</v>
      </c>
      <c r="D35" s="29"/>
      <c r="E35" s="27">
        <f>IF(F35&gt;=10,G35/F35,G35/16)</f>
        <v>1</v>
      </c>
      <c r="F35" s="46">
        <v>4</v>
      </c>
      <c r="G35" s="27">
        <f>SUM(H35:I35)</f>
        <v>16</v>
      </c>
      <c r="H35" s="27">
        <v>8</v>
      </c>
      <c r="I35" s="27">
        <v>8</v>
      </c>
      <c r="J35" s="27" t="str">
        <f>IF((G35-H35)/G35&gt;=80%,"C",IF((G35-H35)/G35&lt;=20%,"A","B"))</f>
        <v>B</v>
      </c>
      <c r="K35" s="27" t="s">
        <v>35</v>
      </c>
      <c r="L35" s="27" t="s">
        <v>45</v>
      </c>
      <c r="M35" s="27" t="s">
        <v>46</v>
      </c>
      <c r="N35" s="43"/>
      <c r="O35" s="43"/>
      <c r="P35" s="43"/>
      <c r="Q35" s="43" t="s">
        <v>38</v>
      </c>
      <c r="R35" s="43"/>
      <c r="S35" s="43"/>
    </row>
    <row r="36" s="8" customFormat="1" ht="19" customHeight="1" spans="1:19">
      <c r="A36" s="53" t="s">
        <v>99</v>
      </c>
      <c r="B36" s="54"/>
      <c r="C36" s="54"/>
      <c r="D36" s="55"/>
      <c r="E36" s="22">
        <f>SUM(E10:E35)</f>
        <v>47</v>
      </c>
      <c r="F36" s="64" t="s">
        <v>100</v>
      </c>
      <c r="G36" s="22">
        <f>SUM(G10:G35)</f>
        <v>800</v>
      </c>
      <c r="H36" s="22">
        <f>SUM(H10:H35)</f>
        <v>494</v>
      </c>
      <c r="I36" s="22">
        <f>SUM(I10:I35)</f>
        <v>306</v>
      </c>
      <c r="J36" s="22" t="s">
        <v>100</v>
      </c>
      <c r="K36" s="22" t="s">
        <v>100</v>
      </c>
      <c r="L36" s="22" t="s">
        <v>100</v>
      </c>
      <c r="M36" s="22" t="s">
        <v>100</v>
      </c>
      <c r="N36" s="22">
        <v>21</v>
      </c>
      <c r="O36" s="22">
        <v>17</v>
      </c>
      <c r="P36" s="22">
        <v>4</v>
      </c>
      <c r="Q36" s="22">
        <v>4</v>
      </c>
      <c r="R36" s="22" t="s">
        <v>100</v>
      </c>
      <c r="S36" s="22" t="s">
        <v>100</v>
      </c>
    </row>
    <row r="37" s="6" customFormat="1" ht="19" customHeight="1" spans="1:19">
      <c r="A37" s="26" t="s">
        <v>101</v>
      </c>
      <c r="B37" s="26"/>
      <c r="C37" s="26"/>
      <c r="D37" s="26"/>
      <c r="E37" s="26"/>
      <c r="F37" s="45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</row>
    <row r="38" s="8" customFormat="1" ht="19" customHeight="1" spans="1:19">
      <c r="A38" s="34">
        <v>1</v>
      </c>
      <c r="B38" s="30" t="s">
        <v>102</v>
      </c>
      <c r="C38" s="30"/>
      <c r="D38" s="32"/>
      <c r="E38" s="30">
        <v>2</v>
      </c>
      <c r="F38" s="47">
        <v>2</v>
      </c>
      <c r="G38" s="30">
        <f t="shared" ref="G38:G47" si="3">SUM(H38:I38)</f>
        <v>32</v>
      </c>
      <c r="H38" s="30">
        <v>32</v>
      </c>
      <c r="I38" s="30">
        <v>0</v>
      </c>
      <c r="J38" s="30" t="str">
        <f t="shared" ref="J38:J47" si="4">IF((G38-H38)/G38&gt;=80%,"C",IF((G38-H38)/G38&lt;=20%,"A","B"))</f>
        <v>A</v>
      </c>
      <c r="K38" s="50" t="s">
        <v>103</v>
      </c>
      <c r="L38" s="30" t="s">
        <v>45</v>
      </c>
      <c r="M38" s="30" t="s">
        <v>46</v>
      </c>
      <c r="N38" s="50" t="s">
        <v>303</v>
      </c>
      <c r="O38" s="50" t="s">
        <v>303</v>
      </c>
      <c r="P38" s="50" t="s">
        <v>303</v>
      </c>
      <c r="Q38" s="50" t="s">
        <v>38</v>
      </c>
      <c r="R38" s="50" t="s">
        <v>38</v>
      </c>
      <c r="S38" s="50"/>
    </row>
    <row r="39" s="6" customFormat="1" ht="19" customHeight="1" spans="1:19">
      <c r="A39" s="27">
        <v>2</v>
      </c>
      <c r="B39" s="27" t="s">
        <v>105</v>
      </c>
      <c r="C39" s="27"/>
      <c r="D39" s="29"/>
      <c r="E39" s="27">
        <v>2</v>
      </c>
      <c r="F39" s="46">
        <v>4</v>
      </c>
      <c r="G39" s="27">
        <f t="shared" si="3"/>
        <v>32</v>
      </c>
      <c r="H39" s="27">
        <v>32</v>
      </c>
      <c r="I39" s="27">
        <v>0</v>
      </c>
      <c r="J39" s="27" t="str">
        <f t="shared" si="4"/>
        <v>A</v>
      </c>
      <c r="K39" s="34" t="s">
        <v>106</v>
      </c>
      <c r="L39" s="27" t="s">
        <v>45</v>
      </c>
      <c r="M39" s="27" t="s">
        <v>46</v>
      </c>
      <c r="N39" s="43" t="s">
        <v>304</v>
      </c>
      <c r="O39" s="43" t="s">
        <v>304</v>
      </c>
      <c r="P39" s="43" t="s">
        <v>304</v>
      </c>
      <c r="Q39" s="43" t="s">
        <v>38</v>
      </c>
      <c r="R39" s="43" t="s">
        <v>38</v>
      </c>
      <c r="S39" s="43"/>
    </row>
    <row r="40" s="6" customFormat="1" ht="19" customHeight="1" spans="1:19">
      <c r="A40" s="27">
        <v>3</v>
      </c>
      <c r="B40" s="27" t="s">
        <v>107</v>
      </c>
      <c r="C40" s="27"/>
      <c r="D40" s="29"/>
      <c r="E40" s="27">
        <v>2</v>
      </c>
      <c r="F40" s="46">
        <v>2</v>
      </c>
      <c r="G40" s="27">
        <f t="shared" si="3"/>
        <v>32</v>
      </c>
      <c r="H40" s="27">
        <v>32</v>
      </c>
      <c r="I40" s="34">
        <v>0</v>
      </c>
      <c r="J40" s="27" t="str">
        <f t="shared" si="4"/>
        <v>A</v>
      </c>
      <c r="K40" s="34" t="s">
        <v>106</v>
      </c>
      <c r="L40" s="27" t="s">
        <v>45</v>
      </c>
      <c r="M40" s="27" t="s">
        <v>46</v>
      </c>
      <c r="N40" s="43" t="s">
        <v>304</v>
      </c>
      <c r="O40" s="43" t="s">
        <v>304</v>
      </c>
      <c r="P40" s="43" t="s">
        <v>304</v>
      </c>
      <c r="Q40" s="43" t="s">
        <v>38</v>
      </c>
      <c r="R40" s="43" t="s">
        <v>38</v>
      </c>
      <c r="S40" s="34"/>
    </row>
    <row r="41" s="6" customFormat="1" ht="19" customHeight="1" spans="1:19">
      <c r="A41" s="27">
        <v>4</v>
      </c>
      <c r="B41" s="27" t="s">
        <v>108</v>
      </c>
      <c r="C41" s="27"/>
      <c r="D41" s="29"/>
      <c r="E41" s="27">
        <v>2</v>
      </c>
      <c r="F41" s="46">
        <v>2</v>
      </c>
      <c r="G41" s="27">
        <f t="shared" si="3"/>
        <v>32</v>
      </c>
      <c r="H41" s="27">
        <v>16</v>
      </c>
      <c r="I41" s="27">
        <v>16</v>
      </c>
      <c r="J41" s="27" t="str">
        <f t="shared" si="4"/>
        <v>B</v>
      </c>
      <c r="K41" s="34" t="s">
        <v>106</v>
      </c>
      <c r="L41" s="27" t="s">
        <v>45</v>
      </c>
      <c r="M41" s="27" t="s">
        <v>46</v>
      </c>
      <c r="N41" s="43" t="s">
        <v>304</v>
      </c>
      <c r="O41" s="43" t="s">
        <v>304</v>
      </c>
      <c r="P41" s="43" t="s">
        <v>304</v>
      </c>
      <c r="Q41" s="43" t="s">
        <v>38</v>
      </c>
      <c r="R41" s="43" t="s">
        <v>38</v>
      </c>
      <c r="S41" s="34"/>
    </row>
    <row r="42" s="6" customFormat="1" ht="19" customHeight="1" spans="1:19">
      <c r="A42" s="27">
        <v>5</v>
      </c>
      <c r="B42" s="27" t="s">
        <v>109</v>
      </c>
      <c r="C42" s="27"/>
      <c r="D42" s="29"/>
      <c r="E42" s="27">
        <v>2</v>
      </c>
      <c r="F42" s="46">
        <v>2</v>
      </c>
      <c r="G42" s="27">
        <f t="shared" si="3"/>
        <v>32</v>
      </c>
      <c r="H42" s="27">
        <v>32</v>
      </c>
      <c r="I42" s="34">
        <v>0</v>
      </c>
      <c r="J42" s="27" t="str">
        <f t="shared" si="4"/>
        <v>A</v>
      </c>
      <c r="K42" s="34" t="s">
        <v>106</v>
      </c>
      <c r="L42" s="27" t="s">
        <v>45</v>
      </c>
      <c r="M42" s="27" t="s">
        <v>46</v>
      </c>
      <c r="N42" s="43" t="s">
        <v>304</v>
      </c>
      <c r="O42" s="43" t="s">
        <v>304</v>
      </c>
      <c r="P42" s="43" t="s">
        <v>304</v>
      </c>
      <c r="Q42" s="43" t="s">
        <v>38</v>
      </c>
      <c r="R42" s="43" t="s">
        <v>38</v>
      </c>
      <c r="S42" s="34"/>
    </row>
    <row r="43" s="6" customFormat="1" ht="19" customHeight="1" spans="1:19">
      <c r="A43" s="27">
        <v>6</v>
      </c>
      <c r="B43" s="27" t="s">
        <v>110</v>
      </c>
      <c r="C43" s="27"/>
      <c r="D43" s="29"/>
      <c r="E43" s="27">
        <v>2</v>
      </c>
      <c r="F43" s="46">
        <v>2</v>
      </c>
      <c r="G43" s="27">
        <f t="shared" si="3"/>
        <v>32</v>
      </c>
      <c r="H43" s="27">
        <v>16</v>
      </c>
      <c r="I43" s="27">
        <v>16</v>
      </c>
      <c r="J43" s="27" t="str">
        <f t="shared" si="4"/>
        <v>B</v>
      </c>
      <c r="K43" s="34" t="s">
        <v>106</v>
      </c>
      <c r="L43" s="27" t="s">
        <v>45</v>
      </c>
      <c r="M43" s="27" t="s">
        <v>46</v>
      </c>
      <c r="N43" s="43" t="s">
        <v>304</v>
      </c>
      <c r="O43" s="43" t="s">
        <v>304</v>
      </c>
      <c r="P43" s="43" t="s">
        <v>304</v>
      </c>
      <c r="Q43" s="43" t="s">
        <v>38</v>
      </c>
      <c r="R43" s="43" t="s">
        <v>38</v>
      </c>
      <c r="S43" s="34"/>
    </row>
    <row r="44" s="6" customFormat="1" ht="19" customHeight="1" spans="1:19">
      <c r="A44" s="27">
        <v>7</v>
      </c>
      <c r="B44" s="27" t="s">
        <v>111</v>
      </c>
      <c r="C44" s="27"/>
      <c r="D44" s="29"/>
      <c r="E44" s="27">
        <v>2</v>
      </c>
      <c r="F44" s="46">
        <v>2</v>
      </c>
      <c r="G44" s="27">
        <f t="shared" si="3"/>
        <v>32</v>
      </c>
      <c r="H44" s="27">
        <v>16</v>
      </c>
      <c r="I44" s="27">
        <v>16</v>
      </c>
      <c r="J44" s="27" t="str">
        <f t="shared" si="4"/>
        <v>B</v>
      </c>
      <c r="K44" s="34" t="s">
        <v>106</v>
      </c>
      <c r="L44" s="27" t="s">
        <v>45</v>
      </c>
      <c r="M44" s="27" t="s">
        <v>46</v>
      </c>
      <c r="N44" s="43" t="s">
        <v>304</v>
      </c>
      <c r="O44" s="43" t="s">
        <v>304</v>
      </c>
      <c r="P44" s="43" t="s">
        <v>304</v>
      </c>
      <c r="Q44" s="43" t="s">
        <v>38</v>
      </c>
      <c r="R44" s="43" t="s">
        <v>38</v>
      </c>
      <c r="S44" s="34"/>
    </row>
    <row r="45" s="6" customFormat="1" ht="19" customHeight="1" spans="1:19">
      <c r="A45" s="27">
        <v>8</v>
      </c>
      <c r="B45" s="27" t="s">
        <v>112</v>
      </c>
      <c r="C45" s="27"/>
      <c r="D45" s="29"/>
      <c r="E45" s="27">
        <v>4</v>
      </c>
      <c r="F45" s="46">
        <v>2</v>
      </c>
      <c r="G45" s="27">
        <f t="shared" si="3"/>
        <v>64</v>
      </c>
      <c r="H45" s="27">
        <v>0</v>
      </c>
      <c r="I45" s="27">
        <v>64</v>
      </c>
      <c r="J45" s="27" t="str">
        <f t="shared" si="4"/>
        <v>C</v>
      </c>
      <c r="K45" s="34" t="s">
        <v>106</v>
      </c>
      <c r="L45" s="27" t="s">
        <v>45</v>
      </c>
      <c r="M45" s="34" t="s">
        <v>46</v>
      </c>
      <c r="N45" s="43" t="s">
        <v>38</v>
      </c>
      <c r="O45" s="43" t="s">
        <v>304</v>
      </c>
      <c r="P45" s="43" t="s">
        <v>304</v>
      </c>
      <c r="Q45" s="43" t="s">
        <v>38</v>
      </c>
      <c r="R45" s="43" t="s">
        <v>38</v>
      </c>
      <c r="S45" s="34"/>
    </row>
    <row r="46" s="6" customFormat="1" ht="19" customHeight="1" spans="1:19">
      <c r="A46" s="27">
        <v>9</v>
      </c>
      <c r="B46" s="27" t="s">
        <v>113</v>
      </c>
      <c r="C46" s="27"/>
      <c r="D46" s="29"/>
      <c r="E46" s="27">
        <v>8</v>
      </c>
      <c r="F46" s="46">
        <v>8</v>
      </c>
      <c r="G46" s="27">
        <f t="shared" si="3"/>
        <v>128</v>
      </c>
      <c r="H46" s="27">
        <v>96</v>
      </c>
      <c r="I46" s="27">
        <v>32</v>
      </c>
      <c r="J46" s="27" t="str">
        <f t="shared" si="4"/>
        <v>B</v>
      </c>
      <c r="K46" s="34" t="s">
        <v>106</v>
      </c>
      <c r="L46" s="27" t="s">
        <v>45</v>
      </c>
      <c r="M46" s="34" t="s">
        <v>46</v>
      </c>
      <c r="N46" s="43" t="s">
        <v>38</v>
      </c>
      <c r="O46" s="43" t="s">
        <v>304</v>
      </c>
      <c r="P46" s="43" t="s">
        <v>304</v>
      </c>
      <c r="Q46" s="43" t="s">
        <v>38</v>
      </c>
      <c r="R46" s="43" t="s">
        <v>38</v>
      </c>
      <c r="S46" s="34"/>
    </row>
    <row r="47" s="6" customFormat="1" ht="19" customHeight="1" spans="1:19">
      <c r="A47" s="27">
        <v>10</v>
      </c>
      <c r="B47" s="27" t="s">
        <v>114</v>
      </c>
      <c r="C47" s="27"/>
      <c r="D47" s="29"/>
      <c r="E47" s="27">
        <v>1</v>
      </c>
      <c r="F47" s="46">
        <v>2</v>
      </c>
      <c r="G47" s="27">
        <f t="shared" si="3"/>
        <v>16</v>
      </c>
      <c r="H47" s="27">
        <v>16</v>
      </c>
      <c r="I47" s="27">
        <v>0</v>
      </c>
      <c r="J47" s="27" t="str">
        <f t="shared" si="4"/>
        <v>A</v>
      </c>
      <c r="K47" s="34" t="s">
        <v>106</v>
      </c>
      <c r="L47" s="27" t="s">
        <v>45</v>
      </c>
      <c r="M47" s="34" t="s">
        <v>46</v>
      </c>
      <c r="N47" s="43" t="s">
        <v>38</v>
      </c>
      <c r="O47" s="43" t="s">
        <v>304</v>
      </c>
      <c r="P47" s="43" t="s">
        <v>304</v>
      </c>
      <c r="Q47" s="43" t="s">
        <v>38</v>
      </c>
      <c r="R47" s="43" t="s">
        <v>38</v>
      </c>
      <c r="S47" s="34"/>
    </row>
    <row r="48" customFormat="1" ht="19" customHeight="1" spans="1:19">
      <c r="A48" s="53" t="s">
        <v>115</v>
      </c>
      <c r="B48" s="54"/>
      <c r="C48" s="54"/>
      <c r="D48" s="55"/>
      <c r="E48" s="22">
        <v>8</v>
      </c>
      <c r="F48" s="64" t="s">
        <v>100</v>
      </c>
      <c r="G48" s="22">
        <v>128</v>
      </c>
      <c r="H48" s="22">
        <v>96</v>
      </c>
      <c r="I48" s="22">
        <v>32</v>
      </c>
      <c r="J48" s="22" t="s">
        <v>100</v>
      </c>
      <c r="K48" s="22" t="s">
        <v>100</v>
      </c>
      <c r="L48" s="22" t="s">
        <v>100</v>
      </c>
      <c r="M48" s="22" t="s">
        <v>100</v>
      </c>
      <c r="N48" s="22" t="s">
        <v>100</v>
      </c>
      <c r="O48" s="22" t="s">
        <v>100</v>
      </c>
      <c r="P48" s="22" t="s">
        <v>100</v>
      </c>
      <c r="Q48" s="22" t="s">
        <v>100</v>
      </c>
      <c r="R48" s="22" t="s">
        <v>100</v>
      </c>
      <c r="S48" s="22" t="s">
        <v>100</v>
      </c>
    </row>
    <row r="49" customFormat="1" ht="19" customHeight="1" spans="1:19">
      <c r="A49" s="53" t="s">
        <v>116</v>
      </c>
      <c r="B49" s="54"/>
      <c r="C49" s="54"/>
      <c r="D49" s="55"/>
      <c r="E49" s="22">
        <f>SUM(E48,E36)</f>
        <v>55</v>
      </c>
      <c r="F49" s="64" t="s">
        <v>100</v>
      </c>
      <c r="G49" s="22">
        <f>SUM(G36,G48)</f>
        <v>928</v>
      </c>
      <c r="H49" s="22">
        <f>SUM(H48,H36)</f>
        <v>590</v>
      </c>
      <c r="I49" s="22">
        <f>SUM(I48,I36)</f>
        <v>338</v>
      </c>
      <c r="J49" s="22" t="s">
        <v>100</v>
      </c>
      <c r="K49" s="22" t="s">
        <v>100</v>
      </c>
      <c r="L49" s="22" t="s">
        <v>100</v>
      </c>
      <c r="M49" s="22" t="s">
        <v>100</v>
      </c>
      <c r="N49" s="22" t="s">
        <v>100</v>
      </c>
      <c r="O49" s="22" t="s">
        <v>100</v>
      </c>
      <c r="P49" s="22" t="s">
        <v>100</v>
      </c>
      <c r="Q49" s="22" t="s">
        <v>100</v>
      </c>
      <c r="R49" s="22" t="s">
        <v>100</v>
      </c>
      <c r="S49" s="22" t="s">
        <v>100</v>
      </c>
    </row>
    <row r="50" s="9" customFormat="1" ht="25" customHeight="1" spans="1:19">
      <c r="A50" s="26" t="s">
        <v>117</v>
      </c>
      <c r="B50" s="26"/>
      <c r="C50" s="26"/>
      <c r="D50" s="26"/>
      <c r="E50" s="26"/>
      <c r="F50" s="45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</row>
    <row r="51" s="9" customFormat="1" ht="25" customHeight="1" spans="1:19">
      <c r="A51" s="56" t="s">
        <v>305</v>
      </c>
      <c r="B51" s="56"/>
      <c r="C51" s="56"/>
      <c r="D51" s="56"/>
      <c r="E51" s="56"/>
      <c r="F51" s="65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</row>
    <row r="52" s="9" customFormat="1" ht="19" customHeight="1" spans="1:19">
      <c r="A52" s="34">
        <v>1</v>
      </c>
      <c r="B52" s="57" t="s">
        <v>119</v>
      </c>
      <c r="C52" s="57"/>
      <c r="D52" s="35"/>
      <c r="E52" s="27">
        <f t="shared" ref="E52:E59" si="5">G52/16</f>
        <v>6</v>
      </c>
      <c r="F52" s="66">
        <v>6</v>
      </c>
      <c r="G52" s="27">
        <f t="shared" ref="G52:G59" si="6">SUM(H52:I52)</f>
        <v>96</v>
      </c>
      <c r="H52" s="35">
        <v>72</v>
      </c>
      <c r="I52" s="35">
        <v>24</v>
      </c>
      <c r="J52" s="43" t="str">
        <f t="shared" ref="J52:J59" si="7">IF((G52-H52)/G52&gt;=80%,"C",IF((G52-H52)/G52&lt;=20%,"A","B"))</f>
        <v>B</v>
      </c>
      <c r="K52" s="34" t="s">
        <v>35</v>
      </c>
      <c r="L52" s="35" t="s">
        <v>36</v>
      </c>
      <c r="M52" s="35" t="s">
        <v>37</v>
      </c>
      <c r="N52" s="35" t="s">
        <v>38</v>
      </c>
      <c r="O52" s="35"/>
      <c r="P52" s="35"/>
      <c r="Q52" s="35"/>
      <c r="R52" s="35"/>
      <c r="S52" s="35"/>
    </row>
    <row r="53" s="9" customFormat="1" ht="19" customHeight="1" spans="1:19">
      <c r="A53" s="34">
        <v>2</v>
      </c>
      <c r="B53" s="57" t="s">
        <v>306</v>
      </c>
      <c r="C53" s="57"/>
      <c r="D53" s="35"/>
      <c r="E53" s="27">
        <f t="shared" si="5"/>
        <v>4</v>
      </c>
      <c r="F53" s="66">
        <v>4</v>
      </c>
      <c r="G53" s="27">
        <f t="shared" si="6"/>
        <v>64</v>
      </c>
      <c r="H53" s="35">
        <v>32</v>
      </c>
      <c r="I53" s="35">
        <v>32</v>
      </c>
      <c r="J53" s="43" t="str">
        <f t="shared" si="7"/>
        <v>B</v>
      </c>
      <c r="K53" s="34" t="s">
        <v>35</v>
      </c>
      <c r="L53" s="35" t="s">
        <v>45</v>
      </c>
      <c r="M53" s="35" t="s">
        <v>46</v>
      </c>
      <c r="N53" s="35" t="s">
        <v>38</v>
      </c>
      <c r="O53" s="35"/>
      <c r="P53" s="35"/>
      <c r="Q53" s="35"/>
      <c r="R53" s="35"/>
      <c r="S53" s="35"/>
    </row>
    <row r="54" s="9" customFormat="1" ht="19" customHeight="1" spans="1:19">
      <c r="A54" s="34">
        <v>3</v>
      </c>
      <c r="B54" s="57" t="s">
        <v>121</v>
      </c>
      <c r="C54" s="57"/>
      <c r="D54" s="35"/>
      <c r="E54" s="27">
        <f t="shared" si="5"/>
        <v>4</v>
      </c>
      <c r="F54" s="66">
        <v>4</v>
      </c>
      <c r="G54" s="27">
        <f t="shared" si="6"/>
        <v>64</v>
      </c>
      <c r="H54" s="35">
        <v>0</v>
      </c>
      <c r="I54" s="35">
        <v>64</v>
      </c>
      <c r="J54" s="43" t="str">
        <f t="shared" si="7"/>
        <v>C</v>
      </c>
      <c r="K54" s="34" t="s">
        <v>35</v>
      </c>
      <c r="L54" s="35" t="s">
        <v>45</v>
      </c>
      <c r="M54" s="35" t="s">
        <v>307</v>
      </c>
      <c r="N54" s="35"/>
      <c r="O54" s="35" t="s">
        <v>38</v>
      </c>
      <c r="P54" s="35"/>
      <c r="Q54" s="35"/>
      <c r="R54" s="35"/>
      <c r="S54" s="35"/>
    </row>
    <row r="55" s="9" customFormat="1" ht="19" customHeight="1" spans="1:19">
      <c r="A55" s="34">
        <v>4</v>
      </c>
      <c r="B55" s="57" t="s">
        <v>124</v>
      </c>
      <c r="C55" s="57"/>
      <c r="D55" s="35"/>
      <c r="E55" s="27">
        <f t="shared" si="5"/>
        <v>4</v>
      </c>
      <c r="F55" s="66">
        <v>4</v>
      </c>
      <c r="G55" s="27">
        <f t="shared" si="6"/>
        <v>64</v>
      </c>
      <c r="H55" s="35">
        <v>32</v>
      </c>
      <c r="I55" s="35">
        <v>32</v>
      </c>
      <c r="J55" s="43" t="str">
        <f t="shared" si="7"/>
        <v>B</v>
      </c>
      <c r="K55" s="34" t="s">
        <v>35</v>
      </c>
      <c r="L55" s="35" t="s">
        <v>36</v>
      </c>
      <c r="M55" s="35" t="s">
        <v>37</v>
      </c>
      <c r="N55" s="35"/>
      <c r="O55" s="35" t="s">
        <v>38</v>
      </c>
      <c r="P55" s="35"/>
      <c r="Q55" s="35"/>
      <c r="R55" s="35"/>
      <c r="S55" s="35"/>
    </row>
    <row r="56" s="9" customFormat="1" ht="19" customHeight="1" spans="1:19">
      <c r="A56" s="34">
        <v>5</v>
      </c>
      <c r="B56" s="57" t="s">
        <v>126</v>
      </c>
      <c r="C56" s="57"/>
      <c r="D56" s="35"/>
      <c r="E56" s="27">
        <f t="shared" si="5"/>
        <v>4</v>
      </c>
      <c r="F56" s="66">
        <v>4</v>
      </c>
      <c r="G56" s="27">
        <f t="shared" si="6"/>
        <v>64</v>
      </c>
      <c r="H56" s="35">
        <v>32</v>
      </c>
      <c r="I56" s="35">
        <v>32</v>
      </c>
      <c r="J56" s="43" t="str">
        <f t="shared" si="7"/>
        <v>B</v>
      </c>
      <c r="K56" s="34" t="s">
        <v>35</v>
      </c>
      <c r="L56" s="35" t="s">
        <v>45</v>
      </c>
      <c r="M56" s="35" t="s">
        <v>46</v>
      </c>
      <c r="N56" s="35"/>
      <c r="O56" s="35"/>
      <c r="P56" s="35" t="s">
        <v>38</v>
      </c>
      <c r="Q56" s="35"/>
      <c r="R56" s="35"/>
      <c r="S56" s="35"/>
    </row>
    <row r="57" s="9" customFormat="1" ht="19" customHeight="1" spans="1:19">
      <c r="A57" s="34">
        <v>6</v>
      </c>
      <c r="B57" s="57" t="s">
        <v>128</v>
      </c>
      <c r="C57" s="57"/>
      <c r="D57" s="35"/>
      <c r="E57" s="27">
        <f t="shared" si="5"/>
        <v>4</v>
      </c>
      <c r="F57" s="66">
        <v>4</v>
      </c>
      <c r="G57" s="27">
        <f t="shared" si="6"/>
        <v>64</v>
      </c>
      <c r="H57" s="35">
        <v>32</v>
      </c>
      <c r="I57" s="35">
        <v>32</v>
      </c>
      <c r="J57" s="43" t="str">
        <f t="shared" si="7"/>
        <v>B</v>
      </c>
      <c r="K57" s="34" t="s">
        <v>35</v>
      </c>
      <c r="L57" s="35" t="s">
        <v>36</v>
      </c>
      <c r="M57" s="35" t="s">
        <v>37</v>
      </c>
      <c r="N57" s="35"/>
      <c r="O57" s="35" t="s">
        <v>38</v>
      </c>
      <c r="P57" s="35"/>
      <c r="Q57" s="35"/>
      <c r="R57" s="35"/>
      <c r="S57" s="35"/>
    </row>
    <row r="58" s="9" customFormat="1" ht="19" customHeight="1" spans="1:19">
      <c r="A58" s="34">
        <v>7</v>
      </c>
      <c r="B58" s="58" t="s">
        <v>130</v>
      </c>
      <c r="C58" s="59"/>
      <c r="D58" s="60"/>
      <c r="E58" s="27">
        <f t="shared" si="5"/>
        <v>4</v>
      </c>
      <c r="F58" s="66">
        <v>4</v>
      </c>
      <c r="G58" s="27">
        <f t="shared" si="6"/>
        <v>64</v>
      </c>
      <c r="H58" s="35">
        <v>32</v>
      </c>
      <c r="I58" s="35">
        <v>32</v>
      </c>
      <c r="J58" s="43" t="str">
        <f t="shared" si="7"/>
        <v>B</v>
      </c>
      <c r="K58" s="34" t="s">
        <v>35</v>
      </c>
      <c r="L58" s="35" t="s">
        <v>45</v>
      </c>
      <c r="M58" s="35" t="s">
        <v>46</v>
      </c>
      <c r="N58" s="35"/>
      <c r="O58" s="35"/>
      <c r="P58" s="35" t="s">
        <v>38</v>
      </c>
      <c r="Q58" s="35"/>
      <c r="R58" s="35"/>
      <c r="S58" s="35"/>
    </row>
    <row r="59" s="9" customFormat="1" ht="19" customHeight="1" spans="1:19">
      <c r="A59" s="34">
        <v>8</v>
      </c>
      <c r="B59" s="57" t="s">
        <v>180</v>
      </c>
      <c r="C59" s="57"/>
      <c r="D59" s="35"/>
      <c r="E59" s="27">
        <f t="shared" si="5"/>
        <v>4</v>
      </c>
      <c r="F59" s="66">
        <v>4</v>
      </c>
      <c r="G59" s="27">
        <f t="shared" si="6"/>
        <v>64</v>
      </c>
      <c r="H59" s="35">
        <v>32</v>
      </c>
      <c r="I59" s="35">
        <v>32</v>
      </c>
      <c r="J59" s="43" t="str">
        <f t="shared" si="7"/>
        <v>B</v>
      </c>
      <c r="K59" s="27" t="s">
        <v>35</v>
      </c>
      <c r="L59" s="35" t="s">
        <v>45</v>
      </c>
      <c r="M59" s="35" t="s">
        <v>46</v>
      </c>
      <c r="N59" s="35"/>
      <c r="O59" s="35"/>
      <c r="P59" s="35"/>
      <c r="Q59" s="69" t="s">
        <v>38</v>
      </c>
      <c r="R59" s="35"/>
      <c r="S59" s="35"/>
    </row>
    <row r="60" s="9" customFormat="1" ht="19" customHeight="1" spans="1:19">
      <c r="A60" s="61" t="s">
        <v>135</v>
      </c>
      <c r="B60" s="62"/>
      <c r="C60" s="62"/>
      <c r="D60" s="63"/>
      <c r="E60" s="22">
        <f>SUM(E52:E59)</f>
        <v>34</v>
      </c>
      <c r="F60" s="64" t="s">
        <v>100</v>
      </c>
      <c r="G60" s="22">
        <f>SUM(G52:G59)</f>
        <v>544</v>
      </c>
      <c r="H60" s="22">
        <f>SUM(H52:H59)</f>
        <v>264</v>
      </c>
      <c r="I60" s="22">
        <f>SUM(I52:I59)</f>
        <v>280</v>
      </c>
      <c r="J60" s="22" t="s">
        <v>100</v>
      </c>
      <c r="K60" s="22" t="s">
        <v>100</v>
      </c>
      <c r="L60" s="22" t="s">
        <v>100</v>
      </c>
      <c r="M60" s="22" t="s">
        <v>100</v>
      </c>
      <c r="N60" s="22" t="s">
        <v>100</v>
      </c>
      <c r="O60" s="22" t="s">
        <v>100</v>
      </c>
      <c r="P60" s="22" t="s">
        <v>100</v>
      </c>
      <c r="Q60" s="22" t="s">
        <v>100</v>
      </c>
      <c r="R60" s="22" t="s">
        <v>100</v>
      </c>
      <c r="S60" s="22" t="s">
        <v>100</v>
      </c>
    </row>
    <row r="61" s="9" customFormat="1" ht="25" customHeight="1" spans="1:19">
      <c r="A61" s="56" t="s">
        <v>308</v>
      </c>
      <c r="B61" s="56"/>
      <c r="C61" s="56"/>
      <c r="D61" s="56"/>
      <c r="E61" s="56"/>
      <c r="F61" s="65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</row>
    <row r="62" s="9" customFormat="1" ht="25" customHeight="1" spans="1:19">
      <c r="A62" s="34">
        <v>1</v>
      </c>
      <c r="B62" s="57" t="s">
        <v>137</v>
      </c>
      <c r="C62" s="57"/>
      <c r="D62" s="35"/>
      <c r="E62" s="27">
        <f t="shared" ref="E62:E68" si="8">G62/16</f>
        <v>2</v>
      </c>
      <c r="F62" s="66">
        <v>2</v>
      </c>
      <c r="G62" s="27">
        <f t="shared" ref="G62:G68" si="9">SUM(H62:I62)</f>
        <v>32</v>
      </c>
      <c r="H62" s="35">
        <v>16</v>
      </c>
      <c r="I62" s="35">
        <v>16</v>
      </c>
      <c r="J62" s="43" t="str">
        <f t="shared" ref="J62:J68" si="10">IF((G62-H62)/G62&gt;=80%,"C",IF((G62-H62)/G62&lt;=20%,"A","B"))</f>
        <v>B</v>
      </c>
      <c r="K62" s="27" t="s">
        <v>35</v>
      </c>
      <c r="L62" s="35" t="s">
        <v>36</v>
      </c>
      <c r="M62" s="35" t="s">
        <v>37</v>
      </c>
      <c r="N62" s="69"/>
      <c r="O62" s="69" t="s">
        <v>38</v>
      </c>
      <c r="P62" s="35"/>
      <c r="Q62" s="35"/>
      <c r="R62" s="35"/>
      <c r="S62" s="35"/>
    </row>
    <row r="63" s="9" customFormat="1" ht="19" customHeight="1" spans="1:19">
      <c r="A63" s="34">
        <v>2</v>
      </c>
      <c r="B63" s="57" t="s">
        <v>139</v>
      </c>
      <c r="C63" s="57"/>
      <c r="D63" s="35"/>
      <c r="E63" s="27">
        <f t="shared" si="8"/>
        <v>4</v>
      </c>
      <c r="F63" s="67">
        <v>4</v>
      </c>
      <c r="G63" s="27">
        <f t="shared" si="9"/>
        <v>64</v>
      </c>
      <c r="H63" s="68">
        <v>24</v>
      </c>
      <c r="I63" s="68">
        <v>40</v>
      </c>
      <c r="J63" s="43" t="str">
        <f t="shared" si="10"/>
        <v>B</v>
      </c>
      <c r="K63" s="27" t="s">
        <v>35</v>
      </c>
      <c r="L63" s="35" t="s">
        <v>36</v>
      </c>
      <c r="M63" s="35" t="s">
        <v>37</v>
      </c>
      <c r="N63" s="35"/>
      <c r="O63" s="35" t="s">
        <v>38</v>
      </c>
      <c r="P63" s="35"/>
      <c r="Q63" s="35"/>
      <c r="R63" s="35"/>
      <c r="S63" s="35"/>
    </row>
    <row r="64" s="9" customFormat="1" ht="19" customHeight="1" spans="1:19">
      <c r="A64" s="34">
        <v>3</v>
      </c>
      <c r="B64" s="57" t="s">
        <v>141</v>
      </c>
      <c r="C64" s="57"/>
      <c r="D64" s="35"/>
      <c r="E64" s="27">
        <f t="shared" si="8"/>
        <v>6</v>
      </c>
      <c r="F64" s="67">
        <v>6</v>
      </c>
      <c r="G64" s="27">
        <f t="shared" si="9"/>
        <v>96</v>
      </c>
      <c r="H64" s="68">
        <v>32</v>
      </c>
      <c r="I64" s="68">
        <v>64</v>
      </c>
      <c r="J64" s="43" t="str">
        <f t="shared" si="10"/>
        <v>B</v>
      </c>
      <c r="K64" s="27" t="s">
        <v>35</v>
      </c>
      <c r="L64" s="35" t="s">
        <v>36</v>
      </c>
      <c r="M64" s="35" t="s">
        <v>37</v>
      </c>
      <c r="N64" s="35"/>
      <c r="O64" s="35"/>
      <c r="P64" s="69" t="s">
        <v>38</v>
      </c>
      <c r="Q64" s="35"/>
      <c r="R64" s="35"/>
      <c r="S64" s="35"/>
    </row>
    <row r="65" s="9" customFormat="1" ht="19" customHeight="1" spans="1:19">
      <c r="A65" s="34">
        <v>4</v>
      </c>
      <c r="B65" s="57" t="s">
        <v>143</v>
      </c>
      <c r="C65" s="57"/>
      <c r="D65" s="35"/>
      <c r="E65" s="27">
        <f t="shared" si="8"/>
        <v>4</v>
      </c>
      <c r="F65" s="67">
        <v>4</v>
      </c>
      <c r="G65" s="27">
        <f t="shared" si="9"/>
        <v>64</v>
      </c>
      <c r="H65" s="68">
        <v>32</v>
      </c>
      <c r="I65" s="68">
        <v>32</v>
      </c>
      <c r="J65" s="43" t="str">
        <f t="shared" si="10"/>
        <v>B</v>
      </c>
      <c r="K65" s="27" t="s">
        <v>35</v>
      </c>
      <c r="L65" s="35" t="s">
        <v>36</v>
      </c>
      <c r="M65" s="35" t="s">
        <v>37</v>
      </c>
      <c r="N65" s="35"/>
      <c r="O65" s="35"/>
      <c r="P65" s="69" t="s">
        <v>38</v>
      </c>
      <c r="Q65" s="35"/>
      <c r="R65" s="35"/>
      <c r="S65" s="35"/>
    </row>
    <row r="66" s="9" customFormat="1" ht="19" customHeight="1" spans="1:19">
      <c r="A66" s="34">
        <v>5</v>
      </c>
      <c r="B66" s="57" t="s">
        <v>145</v>
      </c>
      <c r="C66" s="57"/>
      <c r="D66" s="35"/>
      <c r="E66" s="27">
        <f t="shared" si="8"/>
        <v>4</v>
      </c>
      <c r="F66" s="67">
        <v>4</v>
      </c>
      <c r="G66" s="27">
        <f t="shared" si="9"/>
        <v>64</v>
      </c>
      <c r="H66" s="68">
        <v>32</v>
      </c>
      <c r="I66" s="68">
        <v>32</v>
      </c>
      <c r="J66" s="43" t="str">
        <f t="shared" si="10"/>
        <v>B</v>
      </c>
      <c r="K66" s="27" t="s">
        <v>35</v>
      </c>
      <c r="L66" s="35" t="s">
        <v>36</v>
      </c>
      <c r="M66" s="35" t="s">
        <v>37</v>
      </c>
      <c r="N66" s="35"/>
      <c r="O66" s="35"/>
      <c r="P66" s="35"/>
      <c r="Q66" s="69" t="s">
        <v>38</v>
      </c>
      <c r="R66" s="35"/>
      <c r="S66" s="35"/>
    </row>
    <row r="67" s="9" customFormat="1" ht="19" customHeight="1" spans="1:19">
      <c r="A67" s="34">
        <v>6</v>
      </c>
      <c r="B67" s="57" t="s">
        <v>147</v>
      </c>
      <c r="C67" s="57"/>
      <c r="D67" s="35"/>
      <c r="E67" s="34">
        <f t="shared" si="8"/>
        <v>2</v>
      </c>
      <c r="F67" s="67">
        <v>2</v>
      </c>
      <c r="G67" s="27">
        <f t="shared" si="9"/>
        <v>32</v>
      </c>
      <c r="H67" s="35">
        <v>16</v>
      </c>
      <c r="I67" s="35">
        <v>16</v>
      </c>
      <c r="J67" s="43" t="str">
        <f t="shared" si="10"/>
        <v>B</v>
      </c>
      <c r="K67" s="27" t="s">
        <v>35</v>
      </c>
      <c r="L67" s="35" t="s">
        <v>36</v>
      </c>
      <c r="M67" s="35" t="s">
        <v>37</v>
      </c>
      <c r="N67" s="35"/>
      <c r="O67" s="35"/>
      <c r="P67" s="35"/>
      <c r="Q67" s="69" t="s">
        <v>38</v>
      </c>
      <c r="R67" s="35"/>
      <c r="S67" s="35"/>
    </row>
    <row r="68" s="9" customFormat="1" ht="19" customHeight="1" spans="1:19">
      <c r="A68" s="34">
        <v>7</v>
      </c>
      <c r="B68" s="57" t="s">
        <v>149</v>
      </c>
      <c r="C68" s="57"/>
      <c r="D68" s="35"/>
      <c r="E68" s="27">
        <f t="shared" si="8"/>
        <v>4</v>
      </c>
      <c r="F68" s="66">
        <v>4</v>
      </c>
      <c r="G68" s="27">
        <f t="shared" si="9"/>
        <v>64</v>
      </c>
      <c r="H68" s="35">
        <v>32</v>
      </c>
      <c r="I68" s="35">
        <v>32</v>
      </c>
      <c r="J68" s="43" t="str">
        <f t="shared" si="10"/>
        <v>B</v>
      </c>
      <c r="K68" s="27" t="s">
        <v>35</v>
      </c>
      <c r="L68" s="35" t="s">
        <v>36</v>
      </c>
      <c r="M68" s="35" t="s">
        <v>37</v>
      </c>
      <c r="N68" s="35"/>
      <c r="O68" s="35"/>
      <c r="P68" s="35"/>
      <c r="Q68" s="69" t="s">
        <v>38</v>
      </c>
      <c r="R68" s="35"/>
      <c r="S68" s="35"/>
    </row>
    <row r="69" s="9" customFormat="1" ht="19" customHeight="1" spans="1:19">
      <c r="A69" s="61" t="s">
        <v>153</v>
      </c>
      <c r="B69" s="62"/>
      <c r="C69" s="62"/>
      <c r="D69" s="63"/>
      <c r="E69" s="22">
        <f>SUM(E62:E68)</f>
        <v>26</v>
      </c>
      <c r="F69" s="64" t="s">
        <v>100</v>
      </c>
      <c r="G69" s="22">
        <f>SUM(G62:G68)</f>
        <v>416</v>
      </c>
      <c r="H69" s="22">
        <f>SUM(H62:H68)</f>
        <v>184</v>
      </c>
      <c r="I69" s="22">
        <f>SUM(I62:I68)</f>
        <v>232</v>
      </c>
      <c r="J69" s="22" t="s">
        <v>100</v>
      </c>
      <c r="K69" s="22" t="s">
        <v>100</v>
      </c>
      <c r="L69" s="22" t="s">
        <v>100</v>
      </c>
      <c r="M69" s="22" t="s">
        <v>100</v>
      </c>
      <c r="N69" s="22" t="s">
        <v>100</v>
      </c>
      <c r="O69" s="22" t="s">
        <v>100</v>
      </c>
      <c r="P69" s="22" t="s">
        <v>100</v>
      </c>
      <c r="Q69" s="22" t="s">
        <v>100</v>
      </c>
      <c r="R69" s="22" t="s">
        <v>100</v>
      </c>
      <c r="S69" s="22" t="s">
        <v>100</v>
      </c>
    </row>
    <row r="70" s="9" customFormat="1" ht="25" customHeight="1" spans="1:19">
      <c r="A70" s="70" t="s">
        <v>154</v>
      </c>
      <c r="B70" s="70"/>
      <c r="C70" s="70"/>
      <c r="D70" s="70"/>
      <c r="E70" s="70"/>
      <c r="F70" s="82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</row>
    <row r="71" s="9" customFormat="1" ht="19" customHeight="1" spans="1:19">
      <c r="A71" s="71">
        <v>1</v>
      </c>
      <c r="B71" s="72" t="s">
        <v>155</v>
      </c>
      <c r="C71" s="72"/>
      <c r="D71" s="32"/>
      <c r="E71" s="30">
        <f t="shared" ref="E71:E76" si="11">G71/16</f>
        <v>0.5</v>
      </c>
      <c r="F71" s="83">
        <v>8</v>
      </c>
      <c r="G71" s="30">
        <f t="shared" ref="G71:G79" si="12">SUM(H71+I71)</f>
        <v>8</v>
      </c>
      <c r="H71" s="84">
        <v>0</v>
      </c>
      <c r="I71" s="84">
        <v>8</v>
      </c>
      <c r="J71" s="30" t="s">
        <v>157</v>
      </c>
      <c r="K71" s="30" t="s">
        <v>35</v>
      </c>
      <c r="L71" s="30" t="s">
        <v>45</v>
      </c>
      <c r="M71" s="32" t="s">
        <v>46</v>
      </c>
      <c r="N71" s="32"/>
      <c r="O71" s="32" t="s">
        <v>309</v>
      </c>
      <c r="P71" s="32"/>
      <c r="Q71" s="32"/>
      <c r="R71" s="32"/>
      <c r="S71" s="32"/>
    </row>
    <row r="72" s="9" customFormat="1" ht="19" customHeight="1" spans="1:19">
      <c r="A72" s="71">
        <v>2</v>
      </c>
      <c r="B72" s="72" t="s">
        <v>310</v>
      </c>
      <c r="C72" s="72"/>
      <c r="D72" s="32"/>
      <c r="E72" s="30">
        <f t="shared" si="11"/>
        <v>2</v>
      </c>
      <c r="F72" s="83">
        <v>16</v>
      </c>
      <c r="G72" s="30">
        <f t="shared" si="12"/>
        <v>32</v>
      </c>
      <c r="H72" s="84">
        <v>0</v>
      </c>
      <c r="I72" s="84">
        <v>32</v>
      </c>
      <c r="J72" s="30" t="s">
        <v>157</v>
      </c>
      <c r="K72" s="30" t="s">
        <v>35</v>
      </c>
      <c r="L72" s="30" t="s">
        <v>45</v>
      </c>
      <c r="M72" s="32" t="s">
        <v>46</v>
      </c>
      <c r="N72" s="32"/>
      <c r="O72" s="32" t="s">
        <v>309</v>
      </c>
      <c r="P72" s="32"/>
      <c r="Q72" s="32"/>
      <c r="R72" s="32"/>
      <c r="S72" s="32"/>
    </row>
    <row r="73" s="9" customFormat="1" ht="19" customHeight="1" spans="1:19">
      <c r="A73" s="71">
        <v>3</v>
      </c>
      <c r="B73" s="72" t="s">
        <v>311</v>
      </c>
      <c r="C73" s="72"/>
      <c r="D73" s="32"/>
      <c r="E73" s="30">
        <f t="shared" si="11"/>
        <v>1</v>
      </c>
      <c r="F73" s="83">
        <v>16</v>
      </c>
      <c r="G73" s="30">
        <f t="shared" si="12"/>
        <v>16</v>
      </c>
      <c r="H73" s="84">
        <v>0</v>
      </c>
      <c r="I73" s="84">
        <v>16</v>
      </c>
      <c r="J73" s="30" t="s">
        <v>157</v>
      </c>
      <c r="K73" s="30" t="s">
        <v>35</v>
      </c>
      <c r="L73" s="30" t="s">
        <v>45</v>
      </c>
      <c r="M73" s="32" t="s">
        <v>46</v>
      </c>
      <c r="N73" s="32"/>
      <c r="O73" s="32"/>
      <c r="P73" s="32" t="s">
        <v>309</v>
      </c>
      <c r="Q73" s="32"/>
      <c r="R73" s="32"/>
      <c r="S73" s="32"/>
    </row>
    <row r="74" s="9" customFormat="1" ht="19" customHeight="1" spans="1:19">
      <c r="A74" s="71">
        <v>4</v>
      </c>
      <c r="B74" s="72" t="s">
        <v>312</v>
      </c>
      <c r="C74" s="72"/>
      <c r="D74" s="32"/>
      <c r="E74" s="30">
        <f t="shared" si="11"/>
        <v>0.5</v>
      </c>
      <c r="F74" s="83">
        <v>8</v>
      </c>
      <c r="G74" s="30">
        <f t="shared" si="12"/>
        <v>8</v>
      </c>
      <c r="H74" s="84">
        <v>0</v>
      </c>
      <c r="I74" s="84">
        <v>8</v>
      </c>
      <c r="J74" s="30" t="s">
        <v>157</v>
      </c>
      <c r="K74" s="30" t="s">
        <v>35</v>
      </c>
      <c r="L74" s="30" t="s">
        <v>45</v>
      </c>
      <c r="M74" s="32" t="s">
        <v>46</v>
      </c>
      <c r="N74" s="32"/>
      <c r="O74" s="32"/>
      <c r="P74" s="32" t="s">
        <v>309</v>
      </c>
      <c r="Q74" s="32"/>
      <c r="R74" s="32"/>
      <c r="S74" s="32"/>
    </row>
    <row r="75" s="9" customFormat="1" ht="19" customHeight="1" spans="1:19">
      <c r="A75" s="71">
        <v>5</v>
      </c>
      <c r="B75" s="73" t="s">
        <v>164</v>
      </c>
      <c r="C75" s="73"/>
      <c r="D75" s="32"/>
      <c r="E75" s="30">
        <f t="shared" si="11"/>
        <v>2</v>
      </c>
      <c r="F75" s="83">
        <v>16</v>
      </c>
      <c r="G75" s="30">
        <f t="shared" si="12"/>
        <v>32</v>
      </c>
      <c r="H75" s="84">
        <v>0</v>
      </c>
      <c r="I75" s="84">
        <v>32</v>
      </c>
      <c r="J75" s="30" t="s">
        <v>157</v>
      </c>
      <c r="K75" s="30" t="s">
        <v>35</v>
      </c>
      <c r="L75" s="30" t="s">
        <v>45</v>
      </c>
      <c r="M75" s="32" t="s">
        <v>46</v>
      </c>
      <c r="N75" s="32"/>
      <c r="O75" s="32"/>
      <c r="P75" s="32"/>
      <c r="Q75" s="32" t="s">
        <v>309</v>
      </c>
      <c r="R75" s="32"/>
      <c r="S75" s="32"/>
    </row>
    <row r="76" s="9" customFormat="1" ht="19" customHeight="1" spans="1:19">
      <c r="A76" s="71">
        <v>6</v>
      </c>
      <c r="B76" s="73" t="s">
        <v>166</v>
      </c>
      <c r="C76" s="73"/>
      <c r="D76" s="32"/>
      <c r="E76" s="30">
        <f t="shared" si="11"/>
        <v>1</v>
      </c>
      <c r="F76" s="83">
        <v>8</v>
      </c>
      <c r="G76" s="30">
        <f t="shared" si="12"/>
        <v>16</v>
      </c>
      <c r="H76" s="84">
        <v>0</v>
      </c>
      <c r="I76" s="84">
        <v>16</v>
      </c>
      <c r="J76" s="30" t="s">
        <v>157</v>
      </c>
      <c r="K76" s="30" t="s">
        <v>35</v>
      </c>
      <c r="L76" s="30" t="s">
        <v>45</v>
      </c>
      <c r="M76" s="32" t="s">
        <v>46</v>
      </c>
      <c r="N76" s="32"/>
      <c r="O76" s="32"/>
      <c r="P76" s="32"/>
      <c r="Q76" s="32" t="s">
        <v>309</v>
      </c>
      <c r="R76" s="32"/>
      <c r="S76" s="32"/>
    </row>
    <row r="77" s="10" customFormat="1" ht="19" customHeight="1" spans="1:19">
      <c r="A77" s="71">
        <v>10</v>
      </c>
      <c r="B77" s="73" t="s">
        <v>169</v>
      </c>
      <c r="C77" s="73"/>
      <c r="D77" s="32"/>
      <c r="E77" s="30">
        <v>4</v>
      </c>
      <c r="F77" s="83">
        <v>16</v>
      </c>
      <c r="G77" s="30">
        <f t="shared" si="12"/>
        <v>64</v>
      </c>
      <c r="H77" s="84">
        <v>0</v>
      </c>
      <c r="I77" s="84">
        <v>64</v>
      </c>
      <c r="J77" s="30" t="s">
        <v>157</v>
      </c>
      <c r="K77" s="30" t="s">
        <v>35</v>
      </c>
      <c r="L77" s="30" t="s">
        <v>45</v>
      </c>
      <c r="M77" s="32" t="s">
        <v>46</v>
      </c>
      <c r="N77" s="32"/>
      <c r="O77" s="32"/>
      <c r="P77" s="32"/>
      <c r="Q77" s="32"/>
      <c r="R77" s="32" t="s">
        <v>309</v>
      </c>
      <c r="S77" s="32"/>
    </row>
    <row r="78" s="9" customFormat="1" ht="19" customHeight="1" spans="1:19">
      <c r="A78" s="71">
        <v>11</v>
      </c>
      <c r="B78" s="73" t="s">
        <v>172</v>
      </c>
      <c r="C78" s="73"/>
      <c r="D78" s="32"/>
      <c r="E78" s="30">
        <v>6</v>
      </c>
      <c r="F78" s="83">
        <v>20</v>
      </c>
      <c r="G78" s="30">
        <f t="shared" si="12"/>
        <v>400</v>
      </c>
      <c r="H78" s="84">
        <v>0</v>
      </c>
      <c r="I78" s="84">
        <v>400</v>
      </c>
      <c r="J78" s="30" t="s">
        <v>157</v>
      </c>
      <c r="K78" s="30" t="s">
        <v>35</v>
      </c>
      <c r="L78" s="30" t="s">
        <v>45</v>
      </c>
      <c r="M78" s="32" t="s">
        <v>46</v>
      </c>
      <c r="N78" s="32"/>
      <c r="O78" s="32"/>
      <c r="P78" s="32"/>
      <c r="Q78" s="32"/>
      <c r="R78" s="32" t="s">
        <v>309</v>
      </c>
      <c r="S78" s="32"/>
    </row>
    <row r="79" s="11" customFormat="1" ht="19" customHeight="1" spans="1:19">
      <c r="A79" s="74" t="s">
        <v>174</v>
      </c>
      <c r="B79" s="74"/>
      <c r="C79" s="74"/>
      <c r="D79" s="74"/>
      <c r="E79" s="74">
        <f>SUM(E71:E78)</f>
        <v>17</v>
      </c>
      <c r="F79" s="85" t="s">
        <v>100</v>
      </c>
      <c r="G79" s="27">
        <f t="shared" si="12"/>
        <v>576</v>
      </c>
      <c r="H79" s="68">
        <f>SUM(H71:H78)</f>
        <v>0</v>
      </c>
      <c r="I79" s="68">
        <f>SUM(I71:I78)</f>
        <v>576</v>
      </c>
      <c r="J79" s="22" t="s">
        <v>100</v>
      </c>
      <c r="K79" s="22" t="s">
        <v>100</v>
      </c>
      <c r="L79" s="22" t="s">
        <v>100</v>
      </c>
      <c r="M79" s="22" t="s">
        <v>100</v>
      </c>
      <c r="N79" s="22" t="s">
        <v>100</v>
      </c>
      <c r="O79" s="22" t="s">
        <v>100</v>
      </c>
      <c r="P79" s="22" t="s">
        <v>100</v>
      </c>
      <c r="Q79" s="22" t="s">
        <v>100</v>
      </c>
      <c r="R79" s="22" t="s">
        <v>100</v>
      </c>
      <c r="S79" s="22" t="s">
        <v>100</v>
      </c>
    </row>
    <row r="80" s="9" customFormat="1" ht="25" customHeight="1" spans="1:19">
      <c r="A80" s="75" t="s">
        <v>313</v>
      </c>
      <c r="B80" s="75"/>
      <c r="C80" s="75"/>
      <c r="D80" s="75"/>
      <c r="E80" s="75"/>
      <c r="F80" s="86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</row>
    <row r="81" s="9" customFormat="1" ht="25" customHeight="1" spans="1:19">
      <c r="A81" s="34">
        <v>1</v>
      </c>
      <c r="B81" s="36" t="s">
        <v>176</v>
      </c>
      <c r="C81" s="76" t="s">
        <v>177</v>
      </c>
      <c r="D81" s="77"/>
      <c r="E81" s="27">
        <f t="shared" ref="E81:E91" si="13">G81/16</f>
        <v>2</v>
      </c>
      <c r="F81" s="67">
        <v>2</v>
      </c>
      <c r="G81" s="27">
        <f t="shared" ref="G81:G91" si="14">SUM(H81:I81)</f>
        <v>32</v>
      </c>
      <c r="H81" s="68">
        <v>16</v>
      </c>
      <c r="I81" s="68">
        <v>16</v>
      </c>
      <c r="J81" s="43" t="str">
        <f t="shared" ref="J81:J91" si="15">IF((G81-H81)/G81&gt;=80%,"C",IF((G81-H81)/G81&lt;=20%,"A","B"))</f>
        <v>B</v>
      </c>
      <c r="K81" s="36" t="s">
        <v>179</v>
      </c>
      <c r="L81" s="35" t="s">
        <v>45</v>
      </c>
      <c r="M81" s="35" t="s">
        <v>46</v>
      </c>
      <c r="N81" s="35"/>
      <c r="O81" s="69"/>
      <c r="P81" s="69" t="s">
        <v>38</v>
      </c>
      <c r="Q81" s="35"/>
      <c r="R81" s="35"/>
      <c r="S81" s="35"/>
    </row>
    <row r="82" s="9" customFormat="1" ht="19" customHeight="1" spans="1:19">
      <c r="A82" s="34">
        <v>2</v>
      </c>
      <c r="B82" s="37"/>
      <c r="C82" s="76" t="s">
        <v>314</v>
      </c>
      <c r="D82" s="77"/>
      <c r="E82" s="27">
        <f t="shared" si="13"/>
        <v>4</v>
      </c>
      <c r="F82" s="67">
        <v>4</v>
      </c>
      <c r="G82" s="27">
        <f t="shared" si="14"/>
        <v>64</v>
      </c>
      <c r="H82" s="68">
        <v>0</v>
      </c>
      <c r="I82" s="68">
        <v>64</v>
      </c>
      <c r="J82" s="43" t="str">
        <f t="shared" si="15"/>
        <v>C</v>
      </c>
      <c r="K82" s="37"/>
      <c r="L82" s="35" t="s">
        <v>45</v>
      </c>
      <c r="M82" s="35" t="s">
        <v>46</v>
      </c>
      <c r="N82" s="35"/>
      <c r="O82" s="35"/>
      <c r="P82" s="69" t="s">
        <v>38</v>
      </c>
      <c r="Q82" s="35"/>
      <c r="R82" s="35"/>
      <c r="S82" s="35"/>
    </row>
    <row r="83" s="9" customFormat="1" ht="19" customHeight="1" spans="1:19">
      <c r="A83" s="34">
        <v>3</v>
      </c>
      <c r="B83" s="37"/>
      <c r="C83" s="76" t="s">
        <v>315</v>
      </c>
      <c r="D83" s="77"/>
      <c r="E83" s="27">
        <f t="shared" si="13"/>
        <v>2</v>
      </c>
      <c r="F83" s="67">
        <v>2</v>
      </c>
      <c r="G83" s="27">
        <f t="shared" si="14"/>
        <v>32</v>
      </c>
      <c r="H83" s="68">
        <v>16</v>
      </c>
      <c r="I83" s="68">
        <v>16</v>
      </c>
      <c r="J83" s="43" t="str">
        <f t="shared" si="15"/>
        <v>B</v>
      </c>
      <c r="K83" s="37"/>
      <c r="L83" s="35" t="s">
        <v>45</v>
      </c>
      <c r="M83" s="35" t="s">
        <v>46</v>
      </c>
      <c r="N83" s="35"/>
      <c r="O83" s="35"/>
      <c r="P83" s="69" t="s">
        <v>38</v>
      </c>
      <c r="Q83" s="35"/>
      <c r="R83" s="35"/>
      <c r="S83" s="35"/>
    </row>
    <row r="84" s="9" customFormat="1" ht="19" customHeight="1" spans="1:23">
      <c r="A84" s="34">
        <v>4</v>
      </c>
      <c r="B84" s="37"/>
      <c r="C84" s="76" t="s">
        <v>184</v>
      </c>
      <c r="D84" s="77"/>
      <c r="E84" s="27">
        <f t="shared" si="13"/>
        <v>2</v>
      </c>
      <c r="F84" s="67">
        <v>2</v>
      </c>
      <c r="G84" s="27">
        <f t="shared" si="14"/>
        <v>32</v>
      </c>
      <c r="H84" s="68">
        <v>16</v>
      </c>
      <c r="I84" s="68">
        <v>16</v>
      </c>
      <c r="J84" s="43" t="str">
        <f t="shared" si="15"/>
        <v>B</v>
      </c>
      <c r="K84" s="37"/>
      <c r="L84" s="35" t="s">
        <v>45</v>
      </c>
      <c r="M84" s="35" t="s">
        <v>46</v>
      </c>
      <c r="N84" s="69"/>
      <c r="O84" s="35"/>
      <c r="P84" s="35"/>
      <c r="Q84" s="69" t="s">
        <v>38</v>
      </c>
      <c r="R84" s="35"/>
      <c r="S84" s="35"/>
      <c r="W84" s="6"/>
    </row>
    <row r="85" s="9" customFormat="1" ht="19" customHeight="1" spans="1:19">
      <c r="A85" s="34">
        <v>1</v>
      </c>
      <c r="B85" s="34" t="s">
        <v>186</v>
      </c>
      <c r="C85" s="76" t="s">
        <v>187</v>
      </c>
      <c r="D85" s="77"/>
      <c r="E85" s="27">
        <f t="shared" si="13"/>
        <v>2</v>
      </c>
      <c r="F85" s="67">
        <v>2</v>
      </c>
      <c r="G85" s="27">
        <f t="shared" si="14"/>
        <v>32</v>
      </c>
      <c r="H85" s="68">
        <v>16</v>
      </c>
      <c r="I85" s="68">
        <v>16</v>
      </c>
      <c r="J85" s="43" t="str">
        <f t="shared" si="15"/>
        <v>B</v>
      </c>
      <c r="K85" s="37"/>
      <c r="L85" s="35" t="s">
        <v>45</v>
      </c>
      <c r="M85" s="35" t="s">
        <v>46</v>
      </c>
      <c r="N85" s="35"/>
      <c r="O85" s="35"/>
      <c r="P85" s="35"/>
      <c r="Q85" s="35"/>
      <c r="R85" s="35"/>
      <c r="S85" s="35" t="s">
        <v>316</v>
      </c>
    </row>
    <row r="86" s="9" customFormat="1" ht="19" customHeight="1" spans="1:19">
      <c r="A86" s="34">
        <v>3</v>
      </c>
      <c r="B86" s="34"/>
      <c r="C86" s="76" t="s">
        <v>189</v>
      </c>
      <c r="D86" s="77"/>
      <c r="E86" s="27">
        <f t="shared" si="13"/>
        <v>4</v>
      </c>
      <c r="F86" s="67">
        <v>4</v>
      </c>
      <c r="G86" s="27">
        <f t="shared" si="14"/>
        <v>64</v>
      </c>
      <c r="H86" s="68">
        <v>32</v>
      </c>
      <c r="I86" s="68">
        <v>32</v>
      </c>
      <c r="J86" s="43" t="str">
        <f t="shared" si="15"/>
        <v>B</v>
      </c>
      <c r="K86" s="37"/>
      <c r="L86" s="35" t="s">
        <v>45</v>
      </c>
      <c r="M86" s="35" t="s">
        <v>46</v>
      </c>
      <c r="N86" s="35"/>
      <c r="O86" s="35"/>
      <c r="P86" s="35"/>
      <c r="Q86" s="35"/>
      <c r="R86" s="35"/>
      <c r="S86" s="35" t="s">
        <v>316</v>
      </c>
    </row>
    <row r="87" s="9" customFormat="1" ht="19" customHeight="1" spans="1:19">
      <c r="A87" s="34">
        <v>4</v>
      </c>
      <c r="B87" s="34"/>
      <c r="C87" s="76" t="s">
        <v>191</v>
      </c>
      <c r="D87" s="77"/>
      <c r="E87" s="27">
        <f t="shared" si="13"/>
        <v>4</v>
      </c>
      <c r="F87" s="67">
        <v>4</v>
      </c>
      <c r="G87" s="27">
        <f t="shared" si="14"/>
        <v>64</v>
      </c>
      <c r="H87" s="68">
        <v>0</v>
      </c>
      <c r="I87" s="68">
        <v>64</v>
      </c>
      <c r="J87" s="43" t="str">
        <f t="shared" si="15"/>
        <v>C</v>
      </c>
      <c r="K87" s="38"/>
      <c r="L87" s="35" t="s">
        <v>45</v>
      </c>
      <c r="M87" s="35" t="s">
        <v>46</v>
      </c>
      <c r="N87" s="35"/>
      <c r="O87" s="35"/>
      <c r="P87" s="35"/>
      <c r="Q87" s="35"/>
      <c r="R87" s="35"/>
      <c r="S87" s="35" t="s">
        <v>316</v>
      </c>
    </row>
    <row r="88" s="9" customFormat="1" ht="19" customHeight="1" spans="1:19">
      <c r="A88" s="34">
        <v>1</v>
      </c>
      <c r="B88" s="34" t="s">
        <v>193</v>
      </c>
      <c r="C88" s="76" t="s">
        <v>317</v>
      </c>
      <c r="D88" s="77"/>
      <c r="E88" s="27">
        <f t="shared" si="13"/>
        <v>2</v>
      </c>
      <c r="F88" s="67">
        <v>2</v>
      </c>
      <c r="G88" s="27">
        <f t="shared" si="14"/>
        <v>32</v>
      </c>
      <c r="H88" s="68">
        <v>16</v>
      </c>
      <c r="I88" s="68">
        <v>16</v>
      </c>
      <c r="J88" s="43" t="str">
        <f t="shared" si="15"/>
        <v>B</v>
      </c>
      <c r="K88" s="34" t="s">
        <v>196</v>
      </c>
      <c r="L88" s="35" t="s">
        <v>45</v>
      </c>
      <c r="M88" s="35" t="s">
        <v>46</v>
      </c>
      <c r="N88" s="35"/>
      <c r="O88" s="69" t="s">
        <v>38</v>
      </c>
      <c r="P88" s="35"/>
      <c r="Q88" s="35"/>
      <c r="R88" s="35"/>
      <c r="S88" s="35"/>
    </row>
    <row r="89" s="9" customFormat="1" ht="19" customHeight="1" spans="1:19">
      <c r="A89" s="34"/>
      <c r="B89" s="34"/>
      <c r="C89" s="76" t="s">
        <v>318</v>
      </c>
      <c r="D89" s="77"/>
      <c r="E89" s="27">
        <f t="shared" si="13"/>
        <v>4</v>
      </c>
      <c r="F89" s="67">
        <v>4</v>
      </c>
      <c r="G89" s="27">
        <f t="shared" si="14"/>
        <v>64</v>
      </c>
      <c r="H89" s="68">
        <v>32</v>
      </c>
      <c r="I89" s="68">
        <v>32</v>
      </c>
      <c r="J89" s="43" t="str">
        <f t="shared" si="15"/>
        <v>B</v>
      </c>
      <c r="K89" s="34"/>
      <c r="L89" s="35" t="s">
        <v>45</v>
      </c>
      <c r="M89" s="35" t="s">
        <v>46</v>
      </c>
      <c r="N89" s="35"/>
      <c r="O89" s="35"/>
      <c r="P89" s="69" t="s">
        <v>38</v>
      </c>
      <c r="Q89" s="35"/>
      <c r="R89" s="35"/>
      <c r="S89" s="35"/>
    </row>
    <row r="90" s="9" customFormat="1" ht="19" customHeight="1" spans="1:19">
      <c r="A90" s="34">
        <v>3</v>
      </c>
      <c r="B90" s="34"/>
      <c r="C90" s="76" t="s">
        <v>198</v>
      </c>
      <c r="D90" s="77"/>
      <c r="E90" s="27">
        <f t="shared" si="13"/>
        <v>2</v>
      </c>
      <c r="F90" s="67">
        <v>2</v>
      </c>
      <c r="G90" s="27">
        <f t="shared" si="14"/>
        <v>32</v>
      </c>
      <c r="H90" s="68">
        <v>16</v>
      </c>
      <c r="I90" s="68">
        <v>16</v>
      </c>
      <c r="J90" s="43" t="str">
        <f t="shared" si="15"/>
        <v>B</v>
      </c>
      <c r="K90" s="34"/>
      <c r="L90" s="35" t="s">
        <v>45</v>
      </c>
      <c r="M90" s="35" t="s">
        <v>46</v>
      </c>
      <c r="N90" s="35"/>
      <c r="O90" s="35"/>
      <c r="P90" s="69" t="s">
        <v>38</v>
      </c>
      <c r="Q90" s="35"/>
      <c r="R90" s="35"/>
      <c r="S90" s="35"/>
    </row>
    <row r="91" s="9" customFormat="1" ht="19" customHeight="1" spans="1:19">
      <c r="A91" s="34">
        <v>4</v>
      </c>
      <c r="B91" s="34"/>
      <c r="C91" s="76" t="s">
        <v>200</v>
      </c>
      <c r="D91" s="77"/>
      <c r="E91" s="27">
        <f t="shared" si="13"/>
        <v>2</v>
      </c>
      <c r="F91" s="67">
        <v>2</v>
      </c>
      <c r="G91" s="27">
        <f t="shared" si="14"/>
        <v>32</v>
      </c>
      <c r="H91" s="68">
        <v>16</v>
      </c>
      <c r="I91" s="68">
        <v>16</v>
      </c>
      <c r="J91" s="43" t="str">
        <f t="shared" si="15"/>
        <v>B</v>
      </c>
      <c r="K91" s="34"/>
      <c r="L91" s="35" t="s">
        <v>45</v>
      </c>
      <c r="M91" s="35" t="s">
        <v>46</v>
      </c>
      <c r="N91" s="35"/>
      <c r="O91" s="35"/>
      <c r="P91" s="35"/>
      <c r="Q91" s="69" t="s">
        <v>38</v>
      </c>
      <c r="R91" s="35"/>
      <c r="S91" s="35"/>
    </row>
    <row r="92" s="12" customFormat="1" ht="19" customHeight="1" spans="1:19">
      <c r="A92" s="61" t="s">
        <v>202</v>
      </c>
      <c r="B92" s="62"/>
      <c r="C92" s="62"/>
      <c r="D92" s="63"/>
      <c r="E92" s="43">
        <v>10</v>
      </c>
      <c r="F92" s="44" t="s">
        <v>100</v>
      </c>
      <c r="G92" s="43">
        <v>160</v>
      </c>
      <c r="H92" s="43" t="s">
        <v>100</v>
      </c>
      <c r="I92" s="43" t="s">
        <v>100</v>
      </c>
      <c r="J92" s="43" t="s">
        <v>100</v>
      </c>
      <c r="K92" s="43" t="s">
        <v>100</v>
      </c>
      <c r="L92" s="43" t="s">
        <v>100</v>
      </c>
      <c r="M92" s="43" t="s">
        <v>100</v>
      </c>
      <c r="N92" s="43" t="s">
        <v>100</v>
      </c>
      <c r="O92" s="43" t="s">
        <v>100</v>
      </c>
      <c r="P92" s="43" t="s">
        <v>100</v>
      </c>
      <c r="Q92" s="43" t="s">
        <v>100</v>
      </c>
      <c r="R92" s="43" t="s">
        <v>100</v>
      </c>
      <c r="S92" s="43" t="s">
        <v>100</v>
      </c>
    </row>
    <row r="93" s="12" customFormat="1" ht="28" customHeight="1" spans="1:19">
      <c r="A93" s="78" t="s">
        <v>203</v>
      </c>
      <c r="B93" s="79"/>
      <c r="C93" s="79"/>
      <c r="D93" s="80"/>
      <c r="E93" s="43">
        <f>SUM(E92,E79,E69,E60)</f>
        <v>87</v>
      </c>
      <c r="F93" s="44" t="s">
        <v>100</v>
      </c>
      <c r="G93" s="43">
        <f>SUM(G92,G79,G69,G60)</f>
        <v>1696</v>
      </c>
      <c r="H93" s="43" t="s">
        <v>100</v>
      </c>
      <c r="I93" s="43" t="s">
        <v>100</v>
      </c>
      <c r="J93" s="43" t="s">
        <v>100</v>
      </c>
      <c r="K93" s="43" t="s">
        <v>100</v>
      </c>
      <c r="L93" s="43" t="s">
        <v>100</v>
      </c>
      <c r="M93" s="43" t="s">
        <v>100</v>
      </c>
      <c r="N93" s="43" t="s">
        <v>100</v>
      </c>
      <c r="O93" s="43" t="s">
        <v>100</v>
      </c>
      <c r="P93" s="43" t="s">
        <v>100</v>
      </c>
      <c r="Q93" s="43" t="s">
        <v>100</v>
      </c>
      <c r="R93" s="43" t="s">
        <v>100</v>
      </c>
      <c r="S93" s="43" t="s">
        <v>100</v>
      </c>
    </row>
    <row r="94" s="9" customFormat="1" ht="44" customHeight="1" spans="1:19">
      <c r="A94" s="78" t="s">
        <v>319</v>
      </c>
      <c r="B94" s="79"/>
      <c r="C94" s="79"/>
      <c r="D94" s="80"/>
      <c r="E94" s="43">
        <f>SUM(E93,E49)</f>
        <v>142</v>
      </c>
      <c r="F94" s="44" t="s">
        <v>100</v>
      </c>
      <c r="G94" s="43">
        <f>SUM(G93,G49)</f>
        <v>2624</v>
      </c>
      <c r="H94" s="87" t="s">
        <v>320</v>
      </c>
      <c r="I94" s="90"/>
      <c r="J94" s="90"/>
      <c r="K94" s="91">
        <f>(344+I60+I69+I79)/G94</f>
        <v>0.545731707317073</v>
      </c>
      <c r="L94" s="91"/>
      <c r="M94" s="91"/>
      <c r="N94" s="92" t="s">
        <v>321</v>
      </c>
      <c r="O94" s="93"/>
      <c r="P94" s="93"/>
      <c r="Q94" s="95"/>
      <c r="R94" s="96"/>
      <c r="S94" s="97"/>
    </row>
    <row r="95" s="1" customFormat="1" ht="16" customHeight="1" spans="3:17">
      <c r="C95" s="13"/>
      <c r="F95" s="14"/>
      <c r="G95" s="3"/>
      <c r="P95" s="94"/>
      <c r="Q95" s="94"/>
    </row>
    <row r="96" s="1" customFormat="1" ht="16" customHeight="1" spans="1:19">
      <c r="A96" s="15"/>
      <c r="B96" s="15"/>
      <c r="C96" s="81"/>
      <c r="D96" s="15"/>
      <c r="E96" s="15"/>
      <c r="F96" s="88"/>
      <c r="G96" s="89"/>
      <c r="H96" s="15"/>
      <c r="I96" s="15"/>
      <c r="J96" s="15"/>
      <c r="K96" s="15"/>
      <c r="L96" s="15"/>
      <c r="M96" s="15"/>
      <c r="N96" s="15">
        <v>31</v>
      </c>
      <c r="O96" s="1">
        <v>35</v>
      </c>
      <c r="P96" s="15">
        <v>30</v>
      </c>
      <c r="Q96" s="15">
        <v>20</v>
      </c>
      <c r="R96" s="15"/>
      <c r="S96" s="15"/>
    </row>
    <row r="97" s="1" customFormat="1" ht="16" customHeight="1" spans="1:19">
      <c r="A97" s="15"/>
      <c r="B97" s="15"/>
      <c r="C97" s="81"/>
      <c r="D97" s="15"/>
      <c r="E97" s="15"/>
      <c r="F97" s="88"/>
      <c r="G97" s="89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</row>
    <row r="98" s="1" customFormat="1" ht="16" customHeight="1" spans="1:19">
      <c r="A98" s="15"/>
      <c r="B98" s="15"/>
      <c r="C98" s="81"/>
      <c r="D98" s="15"/>
      <c r="E98" s="15"/>
      <c r="F98" s="88"/>
      <c r="G98" s="89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</row>
    <row r="99" s="1" customFormat="1" ht="16" customHeight="1" spans="1:19">
      <c r="A99" s="15"/>
      <c r="B99" s="15"/>
      <c r="C99" s="81"/>
      <c r="D99" s="15"/>
      <c r="E99" s="15"/>
      <c r="F99" s="88"/>
      <c r="G99" s="89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</row>
  </sheetData>
  <sheetProtection formatCells="0" formatColumns="0" formatRows="0" insertRows="0" insertColumns="0" insertHyperlinks="0" deleteColumns="0" deleteRows="0" sort="0" autoFilter="0" pivotTables="0"/>
  <mergeCells count="89">
    <mergeCell ref="A1:S1"/>
    <mergeCell ref="A2:B2"/>
    <mergeCell ref="C2:F2"/>
    <mergeCell ref="G2:H2"/>
    <mergeCell ref="I2:M2"/>
    <mergeCell ref="N2:Q2"/>
    <mergeCell ref="R2:S2"/>
    <mergeCell ref="A3:S3"/>
    <mergeCell ref="E4:M4"/>
    <mergeCell ref="N4:S4"/>
    <mergeCell ref="N5:O5"/>
    <mergeCell ref="P5:Q5"/>
    <mergeCell ref="R5:S5"/>
    <mergeCell ref="A8:S8"/>
    <mergeCell ref="A9:S9"/>
    <mergeCell ref="A36:D36"/>
    <mergeCell ref="A37:S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A48:D48"/>
    <mergeCell ref="A49:D49"/>
    <mergeCell ref="A50:S50"/>
    <mergeCell ref="A51:S51"/>
    <mergeCell ref="B52:C52"/>
    <mergeCell ref="B53:C53"/>
    <mergeCell ref="B54:C54"/>
    <mergeCell ref="B55:C55"/>
    <mergeCell ref="B56:C56"/>
    <mergeCell ref="B57:C57"/>
    <mergeCell ref="B58:C58"/>
    <mergeCell ref="B59:C59"/>
    <mergeCell ref="A60:D60"/>
    <mergeCell ref="A61:S61"/>
    <mergeCell ref="B62:C62"/>
    <mergeCell ref="B63:C63"/>
    <mergeCell ref="B64:C64"/>
    <mergeCell ref="B65:C65"/>
    <mergeCell ref="B66:C66"/>
    <mergeCell ref="B67:C67"/>
    <mergeCell ref="B68:C68"/>
    <mergeCell ref="A69:D69"/>
    <mergeCell ref="A70:S70"/>
    <mergeCell ref="B71:C71"/>
    <mergeCell ref="B72:C72"/>
    <mergeCell ref="B73:C73"/>
    <mergeCell ref="B74:C74"/>
    <mergeCell ref="B75:C75"/>
    <mergeCell ref="B76:C76"/>
    <mergeCell ref="B77:C77"/>
    <mergeCell ref="B78:C78"/>
    <mergeCell ref="A79:D79"/>
    <mergeCell ref="A80:S80"/>
    <mergeCell ref="A92:D92"/>
    <mergeCell ref="A93:D93"/>
    <mergeCell ref="A94:D94"/>
    <mergeCell ref="H94:J94"/>
    <mergeCell ref="K94:M94"/>
    <mergeCell ref="N94:Q94"/>
    <mergeCell ref="R94:S94"/>
    <mergeCell ref="P95:Q95"/>
    <mergeCell ref="A4:A7"/>
    <mergeCell ref="B10:B19"/>
    <mergeCell ref="B20:B26"/>
    <mergeCell ref="B27:B30"/>
    <mergeCell ref="B33:B35"/>
    <mergeCell ref="B81:B84"/>
    <mergeCell ref="B85:B87"/>
    <mergeCell ref="B88:B91"/>
    <mergeCell ref="D4:D7"/>
    <mergeCell ref="E5:E7"/>
    <mergeCell ref="F5:F7"/>
    <mergeCell ref="G5:G7"/>
    <mergeCell ref="H5:H7"/>
    <mergeCell ref="I5:I7"/>
    <mergeCell ref="J5:J7"/>
    <mergeCell ref="K5:K7"/>
    <mergeCell ref="K81:K87"/>
    <mergeCell ref="K88:K91"/>
    <mergeCell ref="L5:L7"/>
    <mergeCell ref="M5:M7"/>
    <mergeCell ref="B4:C7"/>
  </mergeCells>
  <conditionalFormatting sqref="N1">
    <cfRule type="cellIs" dxfId="0" priority="1" stopIfTrue="1" operator="equal">
      <formula>"考试"</formula>
    </cfRule>
  </conditionalFormatting>
  <conditionalFormatting sqref="N96:N65536">
    <cfRule type="cellIs" dxfId="0" priority="2" stopIfTrue="1" operator="equal">
      <formula>"考试"</formula>
    </cfRule>
  </conditionalFormatting>
  <dataValidations count="2">
    <dataValidation type="list" showInputMessage="1" showErrorMessage="1" sqref="C2:F2">
      <formula1>"纺织服装学院,艺术设计学院,食品药品学院,机电工程学院,人工智能学院,经济贸易学院,教育体育学院"</formula1>
    </dataValidation>
    <dataValidation type="list" showInputMessage="1" showErrorMessage="1" sqref="I2:M2">
      <formula1>INDIRECT(C2)</formula1>
    </dataValidation>
  </dataValidations>
  <pageMargins left="0.74990626395218" right="0.74990626395218" top="0.999874956025852" bottom="0.999874956025852" header="0.499937478012926" footer="0.499937478012926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 isDbDashBoardSheet="0" isFlexPaperSheet="0">
      <cellprotection/>
      <appEtDbRelations/>
    </woSheetProps>
    <woSheetProps sheetStid="2" interlineOnOff="0" interlineColor="0" isDbSheet="0" isDashBoardSheet="0" isDbDashBoardSheet="0" isFlexPaperSheet="0">
      <cellprotection/>
      <appEtDbRelations/>
    </woSheetProps>
    <woSheetProps sheetStid="3" interlineOnOff="0" interlineColor="0" isDbSheet="0" isDashBoardSheet="0" isDbDashBoardSheet="0" isFlexPaperSheet="0">
      <cellprotection/>
      <appEtDbRelations/>
    </woSheetProps>
    <woSheetProps sheetStid="4" interlineOnOff="0" interlineColor="0" isDbSheet="0" isDashBoardSheet="0" isDbDashBoardSheet="0" isFlexPaperSheet="0">
      <cellprotection/>
      <appEtDbRelations/>
    </woSheetProps>
  </woSheetsProps>
  <woBookProps>
    <bookSettings fileId="443851575565" isFilterShared="1" woEtMtcEnabled="0" coreConquerUserId="" isAutoUpdatePaused="0" filterType="conn" isMergeTasksAutoUpdate="0" isInserPicAsAttachment="0" supportDbFmlaDisp="0"/>
  </woBookProps>
</woProps>
</file>

<file path=customXml/item2.xml><?xml version="1.0" encoding="utf-8"?>
<pixelators xmlns="https://web.wps.cn/et/2018/main" xmlns:s="http://schemas.openxmlformats.org/spreadsheetml/2006/main">
  <pixelatorList sheetStid="1"/>
  <pixelatorList sheetStid="2"/>
  <pixelatorList sheetStid="3"/>
  <pixelatorList sheetStid="4"/>
  <pixelatorList sheetStid="5"/>
</pixelators>
</file>

<file path=customXml/item3.xml><?xml version="1.0" encoding="utf-8"?>
<independentViews xmlns="https://web.wps.cn/et/2018/main"/>
</file>

<file path=customXml/itemProps1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customXml/itemProps3.xml><?xml version="1.0" encoding="utf-8"?>
<ds:datastoreItem xmlns:ds="http://schemas.openxmlformats.org/officeDocument/2006/customXml" ds:itemID="{A02B7E37-CEC0-4786-9FA4-411A3DC59612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WWO_wpscloud_20250821175036-ffea781686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专业学分制指导性教学计划表</vt:lpstr>
      <vt:lpstr>Sheet1</vt:lpstr>
      <vt:lpstr>专业名称及代码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jwc-117</dc:creator>
  <cp:lastModifiedBy>莺</cp:lastModifiedBy>
  <dcterms:created xsi:type="dcterms:W3CDTF">1996-12-15T09:32:00Z</dcterms:created>
  <dcterms:modified xsi:type="dcterms:W3CDTF">2025-08-22T21:07:00Z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">
    <vt:lpwstr>2052-12.1.0.21915</vt:lpwstr>
  </property>
  <property fmtid="{D5CDD505-2E9C-101B-9397-08002B2CF9AE}" pid="3" name="ICV">
    <vt:lpwstr>a6ada2033dcc418b82c2a07fd27919bb_23</vt:lpwstr>
  </property>
  <property fmtid="{D5CDD505-2E9C-101B-9397-08002B2CF9AE}" pid="4" name="KSOProductBuildVer">
    <vt:lpwstr>2052-12.9.0.22557</vt:lpwstr>
  </property>
</Properties>
</file>