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专业学分制指导性教学计划表" sheetId="4" r:id="rId1"/>
    <sheet name="专业名称及代码" sheetId="1" r:id="rId2"/>
  </sheets>
  <externalReferences>
    <externalReference r:id="rId3"/>
  </externalReferences>
  <definedNames>
    <definedName name="服装学院">专业名称及代码!$A:$A</definedName>
    <definedName name="机电工程与自动化学院">专业名称及代码!$D:$D</definedName>
    <definedName name="教育学院">专业名称及代码!$G:$G</definedName>
    <definedName name="经济贸易学院">专业名称及代码!$F:$F</definedName>
    <definedName name="人工智能与大数据学院">专业名称及代码!$E:$E</definedName>
    <definedName name="食品药品学院">专业名称及代码!$C:$C</definedName>
    <definedName name="艺术与产品设计学院">专业名称及代码!$B:$B</definedName>
    <definedName name="_xlnm._FilterDatabase" localSheetId="0" hidden="1">专业学分制指导性教学计划表!$A$3:$U$29</definedName>
    <definedName name="人工智能学院">[1]专业名称及代码!$A$1:$A$65536</definedName>
  </definedNames>
  <calcPr calcId="144525"/>
</workbook>
</file>

<file path=xl/sharedStrings.xml><?xml version="1.0" encoding="utf-8"?>
<sst xmlns="http://schemas.openxmlformats.org/spreadsheetml/2006/main" count="752" uniqueCount="266">
  <si>
    <r>
      <rPr>
        <b/>
        <sz val="24"/>
        <rFont val="楷体_GB2312"/>
        <charset val="134"/>
      </rPr>
      <t>现代移动通信技术</t>
    </r>
    <r>
      <rPr>
        <b/>
        <sz val="24"/>
        <color rgb="FF000000"/>
        <rFont val="楷体_GB2312"/>
        <charset val="134"/>
      </rPr>
      <t xml:space="preserve">专业教学进程安排表
</t>
    </r>
    <r>
      <rPr>
        <b/>
        <sz val="16"/>
        <color rgb="FF000000"/>
        <rFont val="楷体_GB2312"/>
        <charset val="134"/>
      </rPr>
      <t>（2025版）</t>
    </r>
  </si>
  <si>
    <t>系部名称：</t>
  </si>
  <si>
    <t>人工智能学院</t>
  </si>
  <si>
    <t>专业名称：</t>
  </si>
  <si>
    <t>专业代码：</t>
  </si>
  <si>
    <r>
      <rPr>
        <b/>
        <sz val="10"/>
        <color rgb="FF000000"/>
        <rFont val="宋体"/>
        <charset val="134"/>
      </rPr>
      <t>培养类型：</t>
    </r>
    <r>
      <rPr>
        <sz val="10"/>
        <color indexed="8"/>
        <rFont val="宋体"/>
        <charset val="134"/>
      </rPr>
      <t xml:space="preserve">高等职业教育          </t>
    </r>
    <r>
      <rPr>
        <b/>
        <sz val="10"/>
        <color rgb="FF000000"/>
        <rFont val="宋体"/>
        <charset val="134"/>
      </rPr>
      <t>培养层次：</t>
    </r>
    <r>
      <rPr>
        <sz val="10"/>
        <color indexed="8"/>
        <rFont val="宋体"/>
        <charset val="134"/>
      </rPr>
      <t xml:space="preserve">专科           </t>
    </r>
    <r>
      <rPr>
        <b/>
        <sz val="10"/>
        <color rgb="FF000000"/>
        <rFont val="宋体"/>
        <charset val="134"/>
      </rPr>
      <t>标准学制：</t>
    </r>
    <r>
      <rPr>
        <sz val="10"/>
        <color indexed="8"/>
        <rFont val="宋体"/>
        <charset val="134"/>
      </rPr>
      <t xml:space="preserve">3年（全日制）        </t>
    </r>
    <r>
      <rPr>
        <b/>
        <sz val="10"/>
        <color rgb="FF000000"/>
        <rFont val="宋体"/>
        <charset val="134"/>
      </rPr>
      <t>修读年限：</t>
    </r>
    <r>
      <rPr>
        <sz val="10"/>
        <color indexed="8"/>
        <rFont val="宋体"/>
        <charset val="134"/>
      </rPr>
      <t xml:space="preserve">2～5年
</t>
    </r>
    <r>
      <rPr>
        <b/>
        <sz val="10"/>
        <color rgb="FF000000"/>
        <rFont val="宋体"/>
        <charset val="134"/>
      </rPr>
      <t>招生对象：</t>
    </r>
    <r>
      <rPr>
        <sz val="10"/>
        <color indexed="8"/>
        <rFont val="宋体"/>
        <charset val="134"/>
      </rPr>
      <t xml:space="preserve">普通高中毕业、中等职业学校毕业或具有同等学力者 
</t>
    </r>
  </si>
  <si>
    <t>序号</t>
  </si>
  <si>
    <t>课程信息</t>
  </si>
  <si>
    <t>课程代码</t>
  </si>
  <si>
    <t>课程学分/学时/类别/考核</t>
  </si>
  <si>
    <t>课程开设学年/学期/周数</t>
  </si>
  <si>
    <t>总学分</t>
  </si>
  <si>
    <t>周学时</t>
  </si>
  <si>
    <t>总学时</t>
  </si>
  <si>
    <t>理论
学时</t>
  </si>
  <si>
    <t>实践
学时</t>
  </si>
  <si>
    <t>课程
类别</t>
  </si>
  <si>
    <t>修读
类型</t>
  </si>
  <si>
    <t>考核
方式</t>
  </si>
  <si>
    <t>考核
方法</t>
  </si>
  <si>
    <t>一年级</t>
  </si>
  <si>
    <t>二年级</t>
  </si>
  <si>
    <t>三年级</t>
  </si>
  <si>
    <t>一</t>
  </si>
  <si>
    <t>二</t>
  </si>
  <si>
    <t>三</t>
  </si>
  <si>
    <t>四</t>
  </si>
  <si>
    <t>五</t>
  </si>
  <si>
    <t>六</t>
  </si>
  <si>
    <t>一、公共基础课程</t>
  </si>
  <si>
    <t>（一）文化素养课程</t>
  </si>
  <si>
    <t>思品
修养课</t>
  </si>
  <si>
    <t>思想道德与法治</t>
  </si>
  <si>
    <t>A</t>
  </si>
  <si>
    <t>必修</t>
  </si>
  <si>
    <t>考试</t>
  </si>
  <si>
    <t>笔试</t>
  </si>
  <si>
    <t>●</t>
  </si>
  <si>
    <t>习近平新时代中国特色社会主义思想概论</t>
  </si>
  <si>
    <t>毛泽东思想和中国特色社会主义理论体系概论</t>
  </si>
  <si>
    <t>形势与政策（一）</t>
  </si>
  <si>
    <t>考查</t>
  </si>
  <si>
    <t>其他</t>
  </si>
  <si>
    <t>形势与政策（二）</t>
  </si>
  <si>
    <t>形势与政策（三）</t>
  </si>
  <si>
    <t>形势与政策（四）</t>
  </si>
  <si>
    <t>国家安全教育</t>
  </si>
  <si>
    <t>军事理论</t>
  </si>
  <si>
    <t>军事技能</t>
  </si>
  <si>
    <t>C</t>
  </si>
  <si>
    <t>学科
素养课</t>
  </si>
  <si>
    <t>人工智能导论</t>
  </si>
  <si>
    <t>B</t>
  </si>
  <si>
    <t>信息技术</t>
  </si>
  <si>
    <t>大学英语（一）</t>
  </si>
  <si>
    <t xml:space="preserve">● </t>
  </si>
  <si>
    <t>大学英语（二）</t>
  </si>
  <si>
    <t>大学语文（一）</t>
  </si>
  <si>
    <t>健康
素养课</t>
  </si>
  <si>
    <t>大学体育（一）</t>
  </si>
  <si>
    <t>大学体育（二）</t>
  </si>
  <si>
    <t>体育专项（必选其中1门）</t>
  </si>
  <si>
    <t>限选</t>
  </si>
  <si>
    <t>心理健康教育</t>
  </si>
  <si>
    <t>美育
素养课</t>
  </si>
  <si>
    <t>美学和艺术史论类、艺术鉴赏和评论类、艺术体验和实践类（必选其中1门）</t>
  </si>
  <si>
    <t>劳动
素养课</t>
  </si>
  <si>
    <t>劳动</t>
  </si>
  <si>
    <t>就业创业课</t>
  </si>
  <si>
    <t>职业生涯规划</t>
  </si>
  <si>
    <t>创新创业教育</t>
  </si>
  <si>
    <t>就业指导</t>
  </si>
  <si>
    <t>文化素养课程小计</t>
  </si>
  <si>
    <t>—</t>
  </si>
  <si>
    <t>（二）素质能力选修课程</t>
  </si>
  <si>
    <t>思想政治类</t>
  </si>
  <si>
    <t>30962A</t>
  </si>
  <si>
    <t>必选</t>
  </si>
  <si>
    <t>国家安全类</t>
  </si>
  <si>
    <t>人文社科类</t>
  </si>
  <si>
    <t>选修</t>
  </si>
  <si>
    <t>自然科学类</t>
  </si>
  <si>
    <t>30962B</t>
  </si>
  <si>
    <t>语言文字类</t>
  </si>
  <si>
    <t>身心健康类</t>
  </si>
  <si>
    <t>公共艺术类</t>
  </si>
  <si>
    <t>就业创业类</t>
  </si>
  <si>
    <t>30962C</t>
  </si>
  <si>
    <t>专升本模块</t>
  </si>
  <si>
    <t>线上资源类</t>
  </si>
  <si>
    <t>素质能力选修课程小计</t>
  </si>
  <si>
    <t>公共基础课程合计</t>
  </si>
  <si>
    <t>二、专业（技能）课程</t>
  </si>
  <si>
    <r>
      <rPr>
        <b/>
        <sz val="8"/>
        <color rgb="FF000000"/>
        <rFont val="宋体"/>
        <charset val="134"/>
      </rPr>
      <t>（一）专业群平台课程</t>
    </r>
    <r>
      <rPr>
        <b/>
        <sz val="8"/>
        <color indexed="10"/>
        <rFont val="宋体"/>
        <charset val="134"/>
      </rPr>
      <t>(6-8门)</t>
    </r>
  </si>
  <si>
    <t>计算机网络技术</t>
  </si>
  <si>
    <t>30521B03</t>
  </si>
  <si>
    <t>程序设计基础</t>
  </si>
  <si>
    <t>30521B07</t>
  </si>
  <si>
    <t>数据结构</t>
  </si>
  <si>
    <t>30521B02</t>
  </si>
  <si>
    <t>通信概论</t>
  </si>
  <si>
    <t>30521B81</t>
  </si>
  <si>
    <t>电路与电子技术</t>
  </si>
  <si>
    <t>30521B82</t>
  </si>
  <si>
    <t>数据通信技术</t>
  </si>
  <si>
    <t>30521B84</t>
  </si>
  <si>
    <t>光通信技术</t>
  </si>
  <si>
    <t>30531B85</t>
  </si>
  <si>
    <t>高等数学</t>
  </si>
  <si>
    <t>30521A03</t>
  </si>
  <si>
    <t>专业群平台课程小计</t>
  </si>
  <si>
    <r>
      <rPr>
        <b/>
        <sz val="8"/>
        <color rgb="FF000000"/>
        <rFont val="宋体"/>
        <charset val="134"/>
      </rPr>
      <t>（二）专业核心课程</t>
    </r>
    <r>
      <rPr>
        <b/>
        <sz val="8"/>
        <color indexed="10"/>
        <rFont val="宋体"/>
        <charset val="134"/>
      </rPr>
      <t>(6-8门，课程类别均为B类课程)</t>
    </r>
  </si>
  <si>
    <t>电信业务应用与营销</t>
  </si>
  <si>
    <t>30532B81</t>
  </si>
  <si>
    <t>移动通信网建设与维护</t>
  </si>
  <si>
    <t>30531B88</t>
  </si>
  <si>
    <t>无线网络规划与优化</t>
  </si>
  <si>
    <t>30532B90</t>
  </si>
  <si>
    <t>通信工程制图</t>
  </si>
  <si>
    <t>30532B84</t>
  </si>
  <si>
    <t>移动通信与人工智能</t>
  </si>
  <si>
    <t>30531B89</t>
  </si>
  <si>
    <t>站点勘察设计（理论部分）</t>
  </si>
  <si>
    <t>30531B91</t>
  </si>
  <si>
    <t>专业核心课程小计</t>
  </si>
  <si>
    <t>（三）专业实践课程</t>
  </si>
  <si>
    <t>实习/实训名称</t>
  </si>
  <si>
    <t>主要内容</t>
  </si>
  <si>
    <t>理论学时</t>
  </si>
  <si>
    <t>实践学时</t>
  </si>
  <si>
    <t>实践
方式</t>
  </si>
  <si>
    <t>周数</t>
  </si>
  <si>
    <t>天数</t>
  </si>
  <si>
    <t>拟开
学期</t>
  </si>
  <si>
    <t>通信营销与客户服务</t>
  </si>
  <si>
    <t>30542C81</t>
  </si>
  <si>
    <t>市场调查、预测与细分方法</t>
  </si>
  <si>
    <t>实习</t>
  </si>
  <si>
    <t>电装实习</t>
  </si>
  <si>
    <t>30542C82</t>
  </si>
  <si>
    <t>电路元件、电路板组装与焊接</t>
  </si>
  <si>
    <t>实训</t>
  </si>
  <si>
    <t>站点勘察设计（实训部分）</t>
  </si>
  <si>
    <t>30542C83</t>
  </si>
  <si>
    <t>站点勘察，绘制简单图纸</t>
  </si>
  <si>
    <t>移动终端常见故障诊断与维修</t>
  </si>
  <si>
    <t>30542C84</t>
  </si>
  <si>
    <t>移动终端维修</t>
  </si>
  <si>
    <t>全网运维</t>
  </si>
  <si>
    <t>30542C85</t>
  </si>
  <si>
    <t>5G机房参观与实践</t>
  </si>
  <si>
    <t>新媒体运营及品牌推广</t>
  </si>
  <si>
    <t>30542C87</t>
  </si>
  <si>
    <t>新媒体传播及品牌运作方法</t>
  </si>
  <si>
    <t>专业综合实训</t>
  </si>
  <si>
    <t>30542C88</t>
  </si>
  <si>
    <t>专业学习内容的综合</t>
  </si>
  <si>
    <t>毕业设计</t>
  </si>
  <si>
    <t>30542C90</t>
  </si>
  <si>
    <t>移动通信或相关生产场景工艺改进或技能革新，设计方案撰写</t>
  </si>
  <si>
    <t>岗位实习</t>
  </si>
  <si>
    <t>30542C89</t>
  </si>
  <si>
    <t>岗位技能、纪律、流程培训</t>
  </si>
  <si>
    <t>专业实践课程小计</t>
  </si>
  <si>
    <r>
      <rPr>
        <b/>
        <sz val="8"/>
        <color rgb="FF000000"/>
        <rFont val="宋体"/>
        <charset val="134"/>
      </rPr>
      <t>（四）专业拓展选修课程</t>
    </r>
    <r>
      <rPr>
        <b/>
        <sz val="8"/>
        <color indexed="10"/>
        <rFont val="宋体"/>
        <charset val="134"/>
      </rPr>
      <t>（三个模块总学时分别为160，课程设置均为B类课程）</t>
    </r>
  </si>
  <si>
    <t>专业提升模块（一）</t>
  </si>
  <si>
    <t>高等数学(专升本)</t>
  </si>
  <si>
    <t>30552B01</t>
  </si>
  <si>
    <t>选修其中一个模块</t>
  </si>
  <si>
    <t>电路(专升本)/数据结构(专升本)</t>
  </si>
  <si>
    <t>30552B04/
30552B02</t>
  </si>
  <si>
    <t>英语(专升本)</t>
  </si>
  <si>
    <t>30552B03</t>
  </si>
  <si>
    <t>专业提升模块（二）</t>
  </si>
  <si>
    <t>市场营销</t>
  </si>
  <si>
    <t>30552B81</t>
  </si>
  <si>
    <t>消费者行为学</t>
  </si>
  <si>
    <t>30552B82</t>
  </si>
  <si>
    <t>客户关系管理</t>
  </si>
  <si>
    <t>30552B83</t>
  </si>
  <si>
    <t>横向拓展模块</t>
  </si>
  <si>
    <t>物联网技术与应用</t>
  </si>
  <si>
    <t>30552B84</t>
  </si>
  <si>
    <t>其他专业选修</t>
  </si>
  <si>
    <t>移动应用开发</t>
  </si>
  <si>
    <t>30552B85</t>
  </si>
  <si>
    <t>移动互联网</t>
  </si>
  <si>
    <t>30552B86</t>
  </si>
  <si>
    <t>专业拓展选修课程小计</t>
  </si>
  <si>
    <t>专业（技能）课程合计</t>
  </si>
  <si>
    <r>
      <rPr>
        <b/>
        <sz val="8"/>
        <color theme="1"/>
        <rFont val="宋体"/>
        <charset val="134"/>
      </rPr>
      <t>总计</t>
    </r>
    <r>
      <rPr>
        <b/>
        <sz val="8"/>
        <color indexed="10"/>
        <rFont val="宋体"/>
        <charset val="134"/>
      </rPr>
      <t>(最低总学分140,总学时2600-2700)</t>
    </r>
  </si>
  <si>
    <r>
      <rPr>
        <b/>
        <sz val="8"/>
        <color theme="1"/>
        <rFont val="宋体"/>
        <charset val="134"/>
      </rPr>
      <t xml:space="preserve">实践学时占总学时比例
</t>
    </r>
    <r>
      <rPr>
        <b/>
        <sz val="8"/>
        <color indexed="10"/>
        <rFont val="宋体"/>
        <charset val="134"/>
      </rPr>
      <t>(50%～55%)</t>
    </r>
  </si>
  <si>
    <r>
      <rPr>
        <b/>
        <sz val="8"/>
        <color indexed="8"/>
        <rFont val="宋体"/>
        <charset val="134"/>
      </rPr>
      <t>选修课比例</t>
    </r>
    <r>
      <rPr>
        <b/>
        <sz val="8"/>
        <color indexed="10"/>
        <rFont val="宋体"/>
        <charset val="134"/>
      </rPr>
      <t>（</t>
    </r>
    <r>
      <rPr>
        <b/>
        <sz val="8"/>
        <color indexed="10"/>
        <rFont val="Times New Roman"/>
        <charset val="0"/>
      </rPr>
      <t>&gt;10%</t>
    </r>
    <r>
      <rPr>
        <b/>
        <sz val="8"/>
        <color indexed="10"/>
        <rFont val="宋体"/>
        <charset val="134"/>
      </rPr>
      <t>）</t>
    </r>
  </si>
  <si>
    <t>服装设计与工艺</t>
  </si>
  <si>
    <t>印刷媒体技术</t>
  </si>
  <si>
    <t>食品检验检测技术</t>
  </si>
  <si>
    <t>机电设备技术</t>
  </si>
  <si>
    <t>大数据技术</t>
  </si>
  <si>
    <t>大数据与财务管理</t>
  </si>
  <si>
    <t>学前教育</t>
  </si>
  <si>
    <t>MMMMMM</t>
  </si>
  <si>
    <t>轻工纺织大类</t>
  </si>
  <si>
    <t>纺织服装类</t>
  </si>
  <si>
    <t>服装与服饰设计</t>
  </si>
  <si>
    <t>艺术设计</t>
  </si>
  <si>
    <t>药品生产技术</t>
  </si>
  <si>
    <t>机电一体化技术</t>
  </si>
  <si>
    <t>云计算技术应用</t>
  </si>
  <si>
    <t>大数据与会计</t>
  </si>
  <si>
    <t>文化艺术大类</t>
  </si>
  <si>
    <t>艺术设计类</t>
  </si>
  <si>
    <t>人物形象设计</t>
  </si>
  <si>
    <t>视觉传达设计</t>
  </si>
  <si>
    <t>药品质量与安全</t>
  </si>
  <si>
    <t>智能控制技术</t>
  </si>
  <si>
    <t>信息安全技术应用</t>
  </si>
  <si>
    <t>电子商务</t>
  </si>
  <si>
    <t>机场运行服务与管理</t>
  </si>
  <si>
    <t>包装工程技术</t>
  </si>
  <si>
    <t>药品经营与管理</t>
  </si>
  <si>
    <t>工业机器人技术</t>
  </si>
  <si>
    <t>人工智能技术应用</t>
  </si>
  <si>
    <t>酒店管理与数字化运营</t>
  </si>
  <si>
    <t>交通运输大类</t>
  </si>
  <si>
    <t>航空运输类</t>
  </si>
  <si>
    <t>建筑室内设计</t>
  </si>
  <si>
    <t>中药制药</t>
  </si>
  <si>
    <t>新能源汽车技术</t>
  </si>
  <si>
    <t>现代移动通信技术</t>
  </si>
  <si>
    <t>业财数据应用与管理</t>
  </si>
  <si>
    <t>印刷类</t>
  </si>
  <si>
    <t>广告艺术设计</t>
  </si>
  <si>
    <t>健康管理</t>
  </si>
  <si>
    <t>建筑装饰工程技术</t>
  </si>
  <si>
    <t>烹饪工艺与营养</t>
  </si>
  <si>
    <t>食品智能加工技术</t>
  </si>
  <si>
    <t>包装类</t>
  </si>
  <si>
    <t>智慧健康养老服务与管理</t>
  </si>
  <si>
    <t>土木建筑大类</t>
  </si>
  <si>
    <t>建筑设计类</t>
  </si>
  <si>
    <t>社区管理与服务</t>
  </si>
  <si>
    <t>食品药品与粮食大类</t>
  </si>
  <si>
    <t>食品类</t>
  </si>
  <si>
    <t>药品与医疗器械类</t>
  </si>
  <si>
    <t>医药卫生大类</t>
  </si>
  <si>
    <t>中医药类</t>
  </si>
  <si>
    <t>健康管理与促进类</t>
  </si>
  <si>
    <t>旅游大类</t>
  </si>
  <si>
    <t>餐饮类</t>
  </si>
  <si>
    <t>装备制造大类</t>
  </si>
  <si>
    <t>机电设备类</t>
  </si>
  <si>
    <t>自动化类</t>
  </si>
  <si>
    <t>汽车制造类</t>
  </si>
  <si>
    <t>电子与信息大类</t>
  </si>
  <si>
    <t>计算机类</t>
  </si>
  <si>
    <t>通信类</t>
  </si>
  <si>
    <t>财经商贸大类</t>
  </si>
  <si>
    <t>财务会计类</t>
  </si>
  <si>
    <t>电子商务类</t>
  </si>
  <si>
    <t>旅游类</t>
  </si>
  <si>
    <t>570102K</t>
  </si>
  <si>
    <t>教育与体育大类</t>
  </si>
  <si>
    <t>教育类</t>
  </si>
  <si>
    <t>公共管理与服务大类</t>
  </si>
  <si>
    <t>公共服务类</t>
  </si>
  <si>
    <t>公共事业类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</si>
</sst>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2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b/>
      <sz val="10"/>
      <color indexed="8"/>
      <name val="Times New Roman"/>
      <charset val="0"/>
    </font>
    <font>
      <b/>
      <sz val="9"/>
      <color indexed="8"/>
      <name val="Times New Roman"/>
      <charset val="0"/>
    </font>
    <font>
      <b/>
      <sz val="8"/>
      <color indexed="8"/>
      <name val="宋体"/>
      <charset val="134"/>
    </font>
    <font>
      <b/>
      <sz val="8"/>
      <color rgb="FFFF0000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sz val="8"/>
      <color indexed="8"/>
      <name val="Times New Roman"/>
      <charset val="0"/>
    </font>
    <font>
      <b/>
      <sz val="8"/>
      <color indexed="8"/>
      <name val="Times New Roman"/>
      <charset val="0"/>
    </font>
    <font>
      <sz val="8"/>
      <color rgb="FFFF0000"/>
      <name val="Times New Roman"/>
      <charset val="0"/>
    </font>
    <font>
      <sz val="9"/>
      <color indexed="8"/>
      <name val="Times New Roman"/>
      <charset val="0"/>
    </font>
    <font>
      <b/>
      <sz val="24"/>
      <name val="楷体_GB2312"/>
      <charset val="134"/>
    </font>
    <font>
      <sz val="24"/>
      <color indexed="8"/>
      <name val="Times New Roman"/>
      <charset val="0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10"/>
      <color rgb="FF000000"/>
      <name val="宋体"/>
      <charset val="134"/>
    </font>
    <font>
      <b/>
      <sz val="8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sz val="8"/>
      <color rgb="FFFF0000"/>
      <name val="宋体"/>
      <charset val="134"/>
    </font>
    <font>
      <b/>
      <sz val="8"/>
      <color theme="1"/>
      <name val="宋体"/>
      <charset val="134"/>
    </font>
    <font>
      <b/>
      <sz val="10"/>
      <name val="Times New Roman"/>
      <charset val="0"/>
    </font>
    <font>
      <b/>
      <sz val="8"/>
      <color theme="1"/>
      <name val="Times New Roman"/>
      <charset val="0"/>
    </font>
    <font>
      <sz val="8"/>
      <color theme="1"/>
      <name val="Times New Roman"/>
      <charset val="0"/>
    </font>
    <font>
      <u/>
      <sz val="10.45"/>
      <color indexed="12"/>
      <name val="宋体"/>
      <charset val="134"/>
    </font>
    <font>
      <u/>
      <sz val="10.45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24"/>
      <color rgb="FF000000"/>
      <name val="楷体_GB2312"/>
      <charset val="134"/>
    </font>
    <font>
      <b/>
      <sz val="16"/>
      <color rgb="FF000000"/>
      <name val="楷体_GB2312"/>
      <charset val="134"/>
    </font>
    <font>
      <sz val="10"/>
      <color indexed="8"/>
      <name val="宋体"/>
      <charset val="134"/>
    </font>
    <font>
      <b/>
      <sz val="8"/>
      <color indexed="10"/>
      <name val="宋体"/>
      <charset val="134"/>
    </font>
    <font>
      <b/>
      <sz val="8"/>
      <color indexed="10"/>
      <name val="Times New Roman"/>
      <charset val="0"/>
    </font>
  </fonts>
  <fills count="26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theme="3" tint="0.399975585192419"/>
      </left>
      <right style="double">
        <color theme="3" tint="0.399975585192419"/>
      </right>
      <top style="double">
        <color theme="3" tint="0.399975585192419"/>
      </top>
      <bottom style="double">
        <color theme="3" tint="0.399975585192419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0" fillId="4" borderId="13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5" borderId="17" applyNumberFormat="0" applyAlignment="0" applyProtection="0">
      <alignment vertical="center"/>
    </xf>
    <xf numFmtId="0" fontId="36" fillId="6" borderId="18" applyNumberFormat="0" applyAlignment="0" applyProtection="0">
      <alignment vertical="center"/>
    </xf>
    <xf numFmtId="0" fontId="37" fillId="6" borderId="17" applyNumberFormat="0" applyAlignment="0" applyProtection="0">
      <alignment vertical="center"/>
    </xf>
    <xf numFmtId="0" fontId="38" fillId="7" borderId="19" applyNumberFormat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5" fillId="0" borderId="0">
      <alignment vertical="center"/>
    </xf>
  </cellStyleXfs>
  <cellXfs count="13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Protection="1">
      <protection locked="0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8" fillId="0" borderId="0" xfId="0" applyNumberFormat="1" applyFont="1" applyFill="1" applyAlignment="1" applyProtection="1">
      <alignment horizontal="center" vertical="center"/>
      <protection locked="0"/>
    </xf>
    <xf numFmtId="0" fontId="9" fillId="0" borderId="0" xfId="0" applyNumberFormat="1" applyFont="1" applyFill="1" applyAlignment="1" applyProtection="1">
      <alignment horizontal="center" vertical="center"/>
      <protection locked="0"/>
    </xf>
    <xf numFmtId="0" fontId="10" fillId="0" borderId="0" xfId="0" applyNumberFormat="1" applyFont="1" applyFill="1" applyAlignment="1" applyProtection="1">
      <alignment horizontal="center" vertical="center"/>
      <protection locked="0"/>
    </xf>
    <xf numFmtId="0" fontId="9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horizontal="center" vertical="center"/>
      <protection locked="0"/>
    </xf>
    <xf numFmtId="0" fontId="12" fillId="0" borderId="0" xfId="0" applyNumberFormat="1" applyFont="1" applyFill="1" applyAlignment="1" applyProtection="1">
      <alignment horizontal="center" vertical="center"/>
      <protection locked="0"/>
    </xf>
    <xf numFmtId="0" fontId="12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NumberFormat="1" applyFont="1" applyFill="1" applyAlignment="1" applyProtection="1">
      <alignment horizontal="center" vertical="center" wrapText="1"/>
      <protection locked="0"/>
    </xf>
    <xf numFmtId="0" fontId="12" fillId="0" borderId="0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NumberFormat="1" applyFont="1" applyFill="1" applyAlignment="1" applyProtection="1">
      <alignment horizontal="center" vertical="center" wrapText="1"/>
      <protection locked="0"/>
    </xf>
    <xf numFmtId="0" fontId="14" fillId="0" borderId="0" xfId="0" applyNumberFormat="1" applyFont="1" applyFill="1" applyAlignment="1" applyProtection="1">
      <alignment horizontal="center"/>
      <protection locked="0"/>
    </xf>
    <xf numFmtId="0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3" borderId="3" xfId="0" applyNumberFormat="1" applyFont="1" applyFill="1" applyBorder="1" applyAlignment="1" applyProtection="1">
      <alignment horizontal="left" vertical="center"/>
      <protection locked="0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8" fillId="0" borderId="5" xfId="0" applyNumberFormat="1" applyFont="1" applyFill="1" applyBorder="1" applyAlignment="1" applyProtection="1">
      <alignment horizontal="center" vertical="center" wrapText="1"/>
    </xf>
    <xf numFmtId="0" fontId="18" fillId="0" borderId="2" xfId="0" applyNumberFormat="1" applyFont="1" applyFill="1" applyBorder="1" applyAlignment="1" applyProtection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Border="1" applyAlignment="1" applyProtection="1">
      <alignment horizontal="center" vertical="center" wrapText="1"/>
    </xf>
    <xf numFmtId="0" fontId="19" fillId="0" borderId="8" xfId="0" applyNumberFormat="1" applyFont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left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0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left" vertical="center" wrapText="1"/>
    </xf>
    <xf numFmtId="0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22" fillId="0" borderId="5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18" fillId="0" borderId="8" xfId="0" applyNumberFormat="1" applyFont="1" applyFill="1" applyBorder="1" applyAlignment="1" applyProtection="1">
      <alignment horizontal="center" vertical="center" wrapText="1"/>
    </xf>
    <xf numFmtId="0" fontId="18" fillId="0" borderId="9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8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9" xfId="0" applyNumberFormat="1" applyFont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right" vertical="center"/>
      <protection locked="0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3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3" borderId="3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9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7" xfId="0" applyNumberFormat="1" applyFont="1" applyBorder="1" applyAlignment="1" applyProtection="1">
      <alignment horizontal="center" vertical="center"/>
    </xf>
    <xf numFmtId="0" fontId="19" fillId="0" borderId="8" xfId="0" applyNumberFormat="1" applyFont="1" applyBorder="1" applyAlignment="1" applyProtection="1">
      <alignment horizontal="center" vertical="center"/>
    </xf>
    <xf numFmtId="0" fontId="7" fillId="0" borderId="6" xfId="0" applyNumberFormat="1" applyFont="1" applyFill="1" applyBorder="1" applyAlignment="1" applyProtection="1">
      <alignment horizontal="center" vertical="center"/>
    </xf>
    <xf numFmtId="0" fontId="19" fillId="0" borderId="6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left" vertical="center"/>
      <protection locked="0"/>
    </xf>
    <xf numFmtId="0" fontId="7" fillId="0" borderId="1" xfId="0" applyNumberFormat="1" applyFont="1" applyFill="1" applyBorder="1" applyAlignment="1" applyProtection="1">
      <alignment horizontal="left" vertical="center"/>
    </xf>
    <xf numFmtId="0" fontId="7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7" xfId="0" applyNumberFormat="1" applyFont="1" applyFill="1" applyBorder="1" applyAlignment="1" applyProtection="1">
      <alignment horizontal="left" vertical="center"/>
    </xf>
    <xf numFmtId="0" fontId="6" fillId="0" borderId="9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/>
      <protection locked="0"/>
    </xf>
    <xf numFmtId="0" fontId="19" fillId="0" borderId="8" xfId="0" applyNumberFormat="1" applyFont="1" applyFill="1" applyBorder="1" applyAlignment="1" applyProtection="1">
      <alignment horizontal="center" vertical="center"/>
      <protection locked="0"/>
    </xf>
    <xf numFmtId="0" fontId="21" fillId="0" borderId="1" xfId="0" applyNumberFormat="1" applyFont="1" applyFill="1" applyBorder="1" applyAlignment="1" applyProtection="1">
      <alignment vertical="center" wrapText="1"/>
      <protection locked="0"/>
    </xf>
    <xf numFmtId="0" fontId="23" fillId="0" borderId="7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center" vertical="center" wrapText="1"/>
    </xf>
    <xf numFmtId="0" fontId="23" fillId="0" borderId="9" xfId="0" applyNumberFormat="1" applyFont="1" applyBorder="1" applyAlignment="1" applyProtection="1">
      <alignment horizontal="center" vertical="center" wrapText="1"/>
    </xf>
    <xf numFmtId="0" fontId="23" fillId="0" borderId="7" xfId="0" applyNumberFormat="1" applyFont="1" applyBorder="1" applyAlignment="1" applyProtection="1">
      <alignment horizontal="center" vertical="center" wrapText="1"/>
      <protection locked="0"/>
    </xf>
    <xf numFmtId="0" fontId="23" fillId="0" borderId="8" xfId="0" applyNumberFormat="1" applyFont="1" applyBorder="1" applyAlignment="1" applyProtection="1">
      <alignment horizontal="center" vertical="center" wrapText="1"/>
      <protection locked="0"/>
    </xf>
    <xf numFmtId="0" fontId="23" fillId="0" borderId="9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NumberFormat="1" applyFont="1" applyFill="1" applyAlignment="1" applyProtection="1">
      <alignment horizontal="left" vertical="center" wrapText="1"/>
      <protection locked="0"/>
    </xf>
    <xf numFmtId="0" fontId="21" fillId="0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0" applyNumberFormat="1" applyFont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  <protection locked="0"/>
    </xf>
    <xf numFmtId="0" fontId="19" fillId="0" borderId="6" xfId="0" applyNumberFormat="1" applyFont="1" applyBorder="1" applyAlignment="1" applyProtection="1">
      <alignment vertical="center" wrapText="1"/>
    </xf>
    <xf numFmtId="0" fontId="23" fillId="0" borderId="7" xfId="0" applyNumberFormat="1" applyFont="1" applyFill="1" applyBorder="1" applyAlignment="1" applyProtection="1">
      <alignment horizontal="center" vertical="center" wrapText="1"/>
    </xf>
    <xf numFmtId="0" fontId="23" fillId="0" borderId="9" xfId="0" applyNumberFormat="1" applyFont="1" applyFill="1" applyBorder="1" applyAlignment="1" applyProtection="1">
      <alignment horizontal="center" vertical="center" wrapText="1"/>
    </xf>
    <xf numFmtId="0" fontId="23" fillId="0" borderId="1" xfId="0" applyNumberFormat="1" applyFont="1" applyFill="1" applyBorder="1" applyAlignment="1" applyProtection="1">
      <alignment vertical="center" wrapText="1"/>
    </xf>
    <xf numFmtId="0" fontId="19" fillId="0" borderId="1" xfId="0" applyNumberFormat="1" applyFont="1" applyFill="1" applyBorder="1" applyAlignment="1" applyProtection="1">
      <alignment vertical="center" wrapText="1"/>
    </xf>
    <xf numFmtId="0" fontId="6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25" fillId="0" borderId="1" xfId="0" applyNumberFormat="1" applyFont="1" applyFill="1" applyBorder="1" applyAlignment="1" applyProtection="1">
      <alignment horizontal="center" vertical="center"/>
      <protection locked="0"/>
    </xf>
    <xf numFmtId="9" fontId="26" fillId="0" borderId="1" xfId="0" applyNumberFormat="1" applyFont="1" applyFill="1" applyBorder="1" applyAlignment="1" applyProtection="1">
      <alignment horizontal="center" vertical="center"/>
    </xf>
    <xf numFmtId="0" fontId="19" fillId="0" borderId="1" xfId="0" applyNumberFormat="1" applyFont="1" applyBorder="1" applyAlignment="1" applyProtection="1">
      <alignment horizontal="center" vertical="center" wrapText="1"/>
    </xf>
    <xf numFmtId="0" fontId="2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20" fillId="0" borderId="1" xfId="0" applyNumberFormat="1" applyFont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/>
      <protection locked="0"/>
    </xf>
    <xf numFmtId="0" fontId="25" fillId="0" borderId="8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applyNumberFormat="1" applyFont="1" applyBorder="1" applyAlignment="1" applyProtection="1">
      <alignment horizontal="center" vertical="center" wrapText="1"/>
    </xf>
    <xf numFmtId="0" fontId="1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" xfId="0" applyNumberFormat="1" applyFont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19" fillId="0" borderId="9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NumberFormat="1" applyFont="1" applyFill="1" applyBorder="1" applyAlignment="1" applyProtection="1">
      <alignment horizontal="center" vertical="center"/>
      <protection locked="0"/>
    </xf>
    <xf numFmtId="9" fontId="26" fillId="0" borderId="7" xfId="0" applyNumberFormat="1" applyFont="1" applyFill="1" applyBorder="1" applyAlignment="1" applyProtection="1">
      <alignment horizontal="center" vertical="center"/>
    </xf>
    <xf numFmtId="9" fontId="26" fillId="0" borderId="9" xfId="0" applyNumberFormat="1" applyFont="1" applyFill="1" applyBorder="1" applyAlignment="1" applyProtection="1">
      <alignment vertical="center"/>
    </xf>
    <xf numFmtId="0" fontId="12" fillId="0" borderId="1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NumberFormat="1" applyFont="1" applyFill="1" applyAlignment="1" applyProtection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b val="1"/>
        <i val="0"/>
        <color indexed="12"/>
      </font>
    </dxf>
  </dxfs>
  <tableStyles count="0" defaultTableStyle="TableStyleMedium9" defaultPivotStyle="PivotStyleLight16"/>
  <colors>
    <mruColors>
      <color rgb="00FFFFFF"/>
      <color rgb="00FF0000"/>
      <color rgb="00FDE9D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/Library/Containers/com.kingsoft.wpsoffice.mac/Data/Library/Application%20Support/Kingsoft/WPS%20Cloud%20Files/userdata/qing/filecache/.1491711503/cachedata/3ED2EB4EB4A64E76A7AD603D2EEB2298//&#25945;&#23398;&#31649;&#29702;/&#22521;&#20859;&#26041;&#26696;/2023&#29256;&#30456;&#20851;/2023&#29256;&#20154;&#25165;&#22521;&#20859;&#26041;&#26696;&#65288;728&#23450;&#31295;&#65289;/&#29616;&#20195;&#31227;&#21160;&#36890;&#20449;&#25216;&#26415;/2023&#29616;&#20195;&#31227;&#21160;&#36890;&#20449;&#19987;&#19994;&#23454;&#26045;&#24615;&#25945;&#23398;&#35745;&#21010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专业学分制指导性教学计划表"/>
      <sheetName val="专业名称及代码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95"/>
  <sheetViews>
    <sheetView tabSelected="1" workbookViewId="0">
      <selection activeCell="Q92" sqref="Q92:S92"/>
    </sheetView>
  </sheetViews>
  <sheetFormatPr defaultColWidth="8.75" defaultRowHeight="16" customHeight="1"/>
  <cols>
    <col min="1" max="1" width="3.91964285714286" style="24" customWidth="1"/>
    <col min="2" max="2" width="5.75" style="24" customWidth="1"/>
    <col min="3" max="3" width="15.75" style="25" customWidth="1"/>
    <col min="4" max="4" width="8.83035714285714" style="24" customWidth="1"/>
    <col min="5" max="6" width="5.08035714285714" style="24" customWidth="1"/>
    <col min="7" max="7" width="5.08035714285714" style="13" customWidth="1"/>
    <col min="8" max="13" width="4.25" style="24" customWidth="1"/>
    <col min="14" max="14" width="3.66964285714286" style="26" customWidth="1"/>
    <col min="15" max="21" width="3.66964285714286" style="24" customWidth="1"/>
    <col min="22" max="22" width="11.125" style="27"/>
    <col min="23" max="23" width="9" style="27"/>
    <col min="24" max="24" width="9.625" style="24"/>
    <col min="25" max="25" width="9" style="24"/>
    <col min="26" max="27" width="9.625" style="24"/>
    <col min="28" max="28" width="9" style="24"/>
    <col min="29" max="29" width="9.625" style="24"/>
    <col min="30" max="16383" width="8.75" style="24"/>
  </cols>
  <sheetData>
    <row r="1" ht="66" customHeight="1" spans="1:21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="12" customFormat="1" ht="30" customHeight="1" spans="1:19">
      <c r="A2" s="30" t="s">
        <v>1</v>
      </c>
      <c r="B2" s="30"/>
      <c r="C2" s="31" t="s">
        <v>2</v>
      </c>
      <c r="D2" s="31"/>
      <c r="E2" s="31"/>
      <c r="F2" s="31"/>
      <c r="G2" s="63" t="s">
        <v>3</v>
      </c>
      <c r="H2" s="63"/>
      <c r="I2" s="67" t="str">
        <f>专业名称及代码!E5</f>
        <v>现代移动通信技术</v>
      </c>
      <c r="J2" s="67"/>
      <c r="K2" s="67"/>
      <c r="L2" s="67"/>
      <c r="M2" s="67"/>
      <c r="N2" s="63" t="s">
        <v>4</v>
      </c>
      <c r="O2" s="63"/>
      <c r="P2" s="63"/>
      <c r="Q2" s="72">
        <f>VLOOKUP(I2,专业名称及代码!$I:$J,2,FALSE)</f>
        <v>510302</v>
      </c>
      <c r="R2" s="72"/>
      <c r="S2" s="72"/>
    </row>
    <row r="3" s="13" customFormat="1" ht="40" customHeight="1" spans="1:21">
      <c r="A3" s="32" t="s">
        <v>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73"/>
      <c r="U3" s="73"/>
    </row>
    <row r="4" s="14" customFormat="1" ht="19" customHeight="1" spans="1:19">
      <c r="A4" s="33" t="s">
        <v>6</v>
      </c>
      <c r="B4" s="33" t="s">
        <v>7</v>
      </c>
      <c r="C4" s="33"/>
      <c r="D4" s="34" t="s">
        <v>8</v>
      </c>
      <c r="E4" s="64" t="s">
        <v>9</v>
      </c>
      <c r="F4" s="64"/>
      <c r="G4" s="64"/>
      <c r="H4" s="64"/>
      <c r="I4" s="64"/>
      <c r="J4" s="64"/>
      <c r="K4" s="64"/>
      <c r="L4" s="64"/>
      <c r="M4" s="64"/>
      <c r="N4" s="64" t="s">
        <v>10</v>
      </c>
      <c r="O4" s="64"/>
      <c r="P4" s="64"/>
      <c r="Q4" s="64"/>
      <c r="R4" s="64"/>
      <c r="S4" s="64"/>
    </row>
    <row r="5" s="14" customFormat="1" ht="19" customHeight="1" spans="1:19">
      <c r="A5" s="33"/>
      <c r="B5" s="33"/>
      <c r="C5" s="33"/>
      <c r="D5" s="35"/>
      <c r="E5" s="64" t="s">
        <v>11</v>
      </c>
      <c r="F5" s="64" t="s">
        <v>12</v>
      </c>
      <c r="G5" s="64" t="s">
        <v>13</v>
      </c>
      <c r="H5" s="64" t="s">
        <v>14</v>
      </c>
      <c r="I5" s="64" t="s">
        <v>15</v>
      </c>
      <c r="J5" s="64" t="s">
        <v>16</v>
      </c>
      <c r="K5" s="64" t="s">
        <v>17</v>
      </c>
      <c r="L5" s="64" t="s">
        <v>18</v>
      </c>
      <c r="M5" s="64" t="s">
        <v>19</v>
      </c>
      <c r="N5" s="64" t="s">
        <v>20</v>
      </c>
      <c r="O5" s="64"/>
      <c r="P5" s="64" t="s">
        <v>21</v>
      </c>
      <c r="Q5" s="64"/>
      <c r="R5" s="64" t="s">
        <v>22</v>
      </c>
      <c r="S5" s="64"/>
    </row>
    <row r="6" s="14" customFormat="1" ht="19" customHeight="1" spans="1:22">
      <c r="A6" s="33"/>
      <c r="B6" s="33"/>
      <c r="C6" s="33"/>
      <c r="D6" s="35"/>
      <c r="E6" s="64"/>
      <c r="F6" s="64"/>
      <c r="G6" s="64"/>
      <c r="H6" s="64"/>
      <c r="I6" s="64"/>
      <c r="J6" s="64"/>
      <c r="K6" s="64"/>
      <c r="L6" s="64"/>
      <c r="M6" s="64"/>
      <c r="N6" s="64" t="s">
        <v>23</v>
      </c>
      <c r="O6" s="64" t="s">
        <v>24</v>
      </c>
      <c r="P6" s="64" t="s">
        <v>25</v>
      </c>
      <c r="Q6" s="64" t="s">
        <v>26</v>
      </c>
      <c r="R6" s="64" t="s">
        <v>27</v>
      </c>
      <c r="S6" s="64" t="s">
        <v>28</v>
      </c>
      <c r="V6" s="79"/>
    </row>
    <row r="7" s="14" customFormat="1" ht="19" customHeight="1" spans="1:19">
      <c r="A7" s="33"/>
      <c r="B7" s="33"/>
      <c r="C7" s="33"/>
      <c r="D7" s="36"/>
      <c r="E7" s="64"/>
      <c r="F7" s="64"/>
      <c r="G7" s="64"/>
      <c r="H7" s="64"/>
      <c r="I7" s="64"/>
      <c r="J7" s="64"/>
      <c r="K7" s="64"/>
      <c r="L7" s="64"/>
      <c r="M7" s="64"/>
      <c r="N7" s="64">
        <v>18</v>
      </c>
      <c r="O7" s="64">
        <v>18</v>
      </c>
      <c r="P7" s="64">
        <v>18</v>
      </c>
      <c r="Q7" s="64">
        <v>18</v>
      </c>
      <c r="R7" s="64">
        <v>18</v>
      </c>
      <c r="S7" s="64">
        <v>18</v>
      </c>
    </row>
    <row r="8" s="15" customFormat="1" ht="19" customHeight="1" spans="1:21">
      <c r="A8" s="37" t="s">
        <v>29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62"/>
      <c r="T8" s="14"/>
      <c r="U8" s="14"/>
    </row>
    <row r="9" s="15" customFormat="1" ht="19" customHeight="1" spans="1:21">
      <c r="A9" s="39" t="s">
        <v>30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14"/>
      <c r="U9" s="14"/>
    </row>
    <row r="10" s="15" customFormat="1" ht="18.65" customHeight="1" spans="1:20">
      <c r="A10" s="40">
        <v>1</v>
      </c>
      <c r="B10" s="40" t="s">
        <v>31</v>
      </c>
      <c r="C10" s="41" t="s">
        <v>32</v>
      </c>
      <c r="D10" s="42"/>
      <c r="E10" s="40">
        <v>3</v>
      </c>
      <c r="F10" s="40">
        <v>3</v>
      </c>
      <c r="G10" s="40">
        <v>48</v>
      </c>
      <c r="H10" s="40">
        <v>42</v>
      </c>
      <c r="I10" s="40">
        <v>6</v>
      </c>
      <c r="J10" s="40" t="s">
        <v>33</v>
      </c>
      <c r="K10" s="40" t="s">
        <v>34</v>
      </c>
      <c r="L10" s="40" t="s">
        <v>35</v>
      </c>
      <c r="M10" s="40" t="s">
        <v>36</v>
      </c>
      <c r="N10" s="64" t="s">
        <v>37</v>
      </c>
      <c r="O10" s="64"/>
      <c r="P10" s="64"/>
      <c r="Q10" s="64"/>
      <c r="R10" s="64"/>
      <c r="S10" s="64"/>
      <c r="T10" s="14"/>
    </row>
    <row r="11" s="15" customFormat="1" ht="27" customHeight="1" spans="1:20">
      <c r="A11" s="40">
        <v>2</v>
      </c>
      <c r="B11" s="40"/>
      <c r="C11" s="41" t="s">
        <v>38</v>
      </c>
      <c r="D11" s="42"/>
      <c r="E11" s="40">
        <v>3</v>
      </c>
      <c r="F11" s="40">
        <v>3</v>
      </c>
      <c r="G11" s="40">
        <v>48</v>
      </c>
      <c r="H11" s="40">
        <v>42</v>
      </c>
      <c r="I11" s="40">
        <v>6</v>
      </c>
      <c r="J11" s="40" t="s">
        <v>33</v>
      </c>
      <c r="K11" s="40" t="s">
        <v>34</v>
      </c>
      <c r="L11" s="40" t="s">
        <v>35</v>
      </c>
      <c r="M11" s="40" t="s">
        <v>36</v>
      </c>
      <c r="N11" s="64"/>
      <c r="O11" s="64" t="s">
        <v>37</v>
      </c>
      <c r="P11" s="64"/>
      <c r="Q11" s="64"/>
      <c r="R11" s="64"/>
      <c r="S11" s="64"/>
      <c r="T11" s="14"/>
    </row>
    <row r="12" s="15" customFormat="1" ht="29.15" customHeight="1" spans="1:20">
      <c r="A12" s="40">
        <v>3</v>
      </c>
      <c r="B12" s="40"/>
      <c r="C12" s="41" t="s">
        <v>39</v>
      </c>
      <c r="D12" s="42"/>
      <c r="E12" s="40">
        <v>2</v>
      </c>
      <c r="F12" s="40">
        <v>2</v>
      </c>
      <c r="G12" s="40">
        <v>32</v>
      </c>
      <c r="H12" s="40">
        <v>28</v>
      </c>
      <c r="I12" s="40">
        <v>4</v>
      </c>
      <c r="J12" s="40" t="s">
        <v>33</v>
      </c>
      <c r="K12" s="40" t="s">
        <v>34</v>
      </c>
      <c r="L12" s="40" t="s">
        <v>35</v>
      </c>
      <c r="M12" s="40" t="s">
        <v>36</v>
      </c>
      <c r="N12" s="64"/>
      <c r="O12" s="64"/>
      <c r="P12" s="64" t="s">
        <v>37</v>
      </c>
      <c r="Q12" s="64"/>
      <c r="R12" s="64"/>
      <c r="S12" s="64"/>
      <c r="T12" s="14"/>
    </row>
    <row r="13" s="15" customFormat="1" ht="19" customHeight="1" spans="1:20">
      <c r="A13" s="40">
        <v>4</v>
      </c>
      <c r="B13" s="40"/>
      <c r="C13" s="41" t="s">
        <v>40</v>
      </c>
      <c r="D13" s="42"/>
      <c r="E13" s="40">
        <v>0.25</v>
      </c>
      <c r="F13" s="40">
        <v>4</v>
      </c>
      <c r="G13" s="40">
        <v>4</v>
      </c>
      <c r="H13" s="40">
        <v>4</v>
      </c>
      <c r="I13" s="40">
        <v>0</v>
      </c>
      <c r="J13" s="40" t="s">
        <v>33</v>
      </c>
      <c r="K13" s="40" t="s">
        <v>34</v>
      </c>
      <c r="L13" s="40" t="s">
        <v>41</v>
      </c>
      <c r="M13" s="40" t="s">
        <v>42</v>
      </c>
      <c r="N13" s="64" t="s">
        <v>37</v>
      </c>
      <c r="O13" s="64"/>
      <c r="P13" s="64"/>
      <c r="Q13" s="64"/>
      <c r="R13" s="64"/>
      <c r="S13" s="64"/>
      <c r="T13" s="14"/>
    </row>
    <row r="14" s="15" customFormat="1" ht="19" customHeight="1" spans="1:20">
      <c r="A14" s="40">
        <v>5</v>
      </c>
      <c r="B14" s="40"/>
      <c r="C14" s="41" t="s">
        <v>43</v>
      </c>
      <c r="D14" s="42"/>
      <c r="E14" s="40">
        <v>0.25</v>
      </c>
      <c r="F14" s="40">
        <v>4</v>
      </c>
      <c r="G14" s="40">
        <v>4</v>
      </c>
      <c r="H14" s="40">
        <v>4</v>
      </c>
      <c r="I14" s="40">
        <v>0</v>
      </c>
      <c r="J14" s="40" t="s">
        <v>33</v>
      </c>
      <c r="K14" s="40" t="s">
        <v>34</v>
      </c>
      <c r="L14" s="40" t="s">
        <v>41</v>
      </c>
      <c r="M14" s="40" t="s">
        <v>42</v>
      </c>
      <c r="N14" s="64"/>
      <c r="O14" s="64" t="s">
        <v>37</v>
      </c>
      <c r="P14" s="64"/>
      <c r="Q14" s="64"/>
      <c r="R14" s="64"/>
      <c r="S14" s="64"/>
      <c r="T14" s="14"/>
    </row>
    <row r="15" s="15" customFormat="1" ht="19" customHeight="1" spans="1:20">
      <c r="A15" s="40">
        <v>6</v>
      </c>
      <c r="B15" s="40"/>
      <c r="C15" s="41" t="s">
        <v>44</v>
      </c>
      <c r="D15" s="42"/>
      <c r="E15" s="40">
        <v>0.25</v>
      </c>
      <c r="F15" s="40">
        <v>4</v>
      </c>
      <c r="G15" s="40">
        <v>4</v>
      </c>
      <c r="H15" s="40">
        <v>4</v>
      </c>
      <c r="I15" s="40">
        <v>0</v>
      </c>
      <c r="J15" s="40" t="s">
        <v>33</v>
      </c>
      <c r="K15" s="40" t="s">
        <v>34</v>
      </c>
      <c r="L15" s="40" t="s">
        <v>41</v>
      </c>
      <c r="M15" s="40" t="s">
        <v>42</v>
      </c>
      <c r="N15" s="64"/>
      <c r="O15" s="64"/>
      <c r="P15" s="64" t="s">
        <v>37</v>
      </c>
      <c r="Q15" s="64"/>
      <c r="R15" s="64"/>
      <c r="S15" s="64"/>
      <c r="T15" s="14"/>
    </row>
    <row r="16" s="15" customFormat="1" ht="19" customHeight="1" spans="1:20">
      <c r="A16" s="40">
        <v>7</v>
      </c>
      <c r="B16" s="40"/>
      <c r="C16" s="41" t="s">
        <v>45</v>
      </c>
      <c r="D16" s="42"/>
      <c r="E16" s="40">
        <v>0.25</v>
      </c>
      <c r="F16" s="40">
        <v>4</v>
      </c>
      <c r="G16" s="40">
        <v>4</v>
      </c>
      <c r="H16" s="40">
        <v>4</v>
      </c>
      <c r="I16" s="40">
        <v>0</v>
      </c>
      <c r="J16" s="40" t="s">
        <v>33</v>
      </c>
      <c r="K16" s="40" t="s">
        <v>34</v>
      </c>
      <c r="L16" s="40" t="s">
        <v>41</v>
      </c>
      <c r="M16" s="40" t="s">
        <v>42</v>
      </c>
      <c r="N16" s="64"/>
      <c r="O16" s="64"/>
      <c r="P16" s="64"/>
      <c r="Q16" s="64" t="s">
        <v>37</v>
      </c>
      <c r="R16" s="64"/>
      <c r="S16" s="64"/>
      <c r="T16" s="14"/>
    </row>
    <row r="17" s="16" customFormat="1" ht="19" customHeight="1" spans="1:19">
      <c r="A17" s="40">
        <v>8</v>
      </c>
      <c r="B17" s="43"/>
      <c r="C17" s="44" t="s">
        <v>46</v>
      </c>
      <c r="D17" s="45"/>
      <c r="E17" s="43">
        <v>1</v>
      </c>
      <c r="F17" s="43">
        <v>2</v>
      </c>
      <c r="G17" s="43">
        <v>16</v>
      </c>
      <c r="H17" s="43">
        <v>16</v>
      </c>
      <c r="I17" s="43">
        <v>0</v>
      </c>
      <c r="J17" s="43" t="str">
        <f>IF((G17-H17)/G17&gt;=80%,"C",IF((G17-H17)/G17&lt;=20%,"A","B"))</f>
        <v>A</v>
      </c>
      <c r="K17" s="43" t="s">
        <v>34</v>
      </c>
      <c r="L17" s="43" t="s">
        <v>41</v>
      </c>
      <c r="M17" s="43" t="s">
        <v>42</v>
      </c>
      <c r="N17" s="68" t="s">
        <v>37</v>
      </c>
      <c r="O17" s="68"/>
      <c r="P17" s="68"/>
      <c r="Q17" s="68"/>
      <c r="R17" s="68"/>
      <c r="S17" s="68"/>
    </row>
    <row r="18" s="15" customFormat="1" ht="19" customHeight="1" spans="1:20">
      <c r="A18" s="40">
        <v>9</v>
      </c>
      <c r="B18" s="40"/>
      <c r="C18" s="46" t="s">
        <v>47</v>
      </c>
      <c r="D18" s="42"/>
      <c r="E18" s="55">
        <v>2</v>
      </c>
      <c r="F18" s="55">
        <v>16</v>
      </c>
      <c r="G18" s="40">
        <v>32</v>
      </c>
      <c r="H18" s="40">
        <v>32</v>
      </c>
      <c r="I18" s="40">
        <v>0</v>
      </c>
      <c r="J18" s="40" t="s">
        <v>33</v>
      </c>
      <c r="K18" s="40" t="s">
        <v>34</v>
      </c>
      <c r="L18" s="40" t="s">
        <v>41</v>
      </c>
      <c r="M18" s="40" t="s">
        <v>42</v>
      </c>
      <c r="N18" s="64"/>
      <c r="O18" s="64" t="s">
        <v>37</v>
      </c>
      <c r="P18" s="64"/>
      <c r="Q18" s="64"/>
      <c r="R18" s="64"/>
      <c r="S18" s="64"/>
      <c r="T18" s="14"/>
    </row>
    <row r="19" s="17" customFormat="1" ht="19" customHeight="1" spans="1:20">
      <c r="A19" s="40">
        <v>10</v>
      </c>
      <c r="B19" s="43"/>
      <c r="C19" s="44" t="s">
        <v>48</v>
      </c>
      <c r="D19" s="45"/>
      <c r="E19" s="43">
        <v>3</v>
      </c>
      <c r="F19" s="43">
        <v>32</v>
      </c>
      <c r="G19" s="43">
        <v>96</v>
      </c>
      <c r="H19" s="43">
        <v>0</v>
      </c>
      <c r="I19" s="43">
        <v>96</v>
      </c>
      <c r="J19" s="43" t="s">
        <v>49</v>
      </c>
      <c r="K19" s="43" t="s">
        <v>34</v>
      </c>
      <c r="L19" s="43" t="s">
        <v>41</v>
      </c>
      <c r="M19" s="43" t="s">
        <v>42</v>
      </c>
      <c r="N19" s="68" t="s">
        <v>37</v>
      </c>
      <c r="O19" s="68"/>
      <c r="P19" s="68"/>
      <c r="Q19" s="68"/>
      <c r="R19" s="68"/>
      <c r="S19" s="68"/>
      <c r="T19" s="16"/>
    </row>
    <row r="20" s="17" customFormat="1" ht="19" customHeight="1" spans="1:20">
      <c r="A20" s="40">
        <v>11</v>
      </c>
      <c r="B20" s="47" t="s">
        <v>50</v>
      </c>
      <c r="C20" s="44" t="s">
        <v>51</v>
      </c>
      <c r="D20" s="45"/>
      <c r="E20" s="43">
        <v>1</v>
      </c>
      <c r="F20" s="43">
        <v>2</v>
      </c>
      <c r="G20" s="43">
        <v>16</v>
      </c>
      <c r="H20" s="43">
        <v>6</v>
      </c>
      <c r="I20" s="43">
        <v>10</v>
      </c>
      <c r="J20" s="43" t="s">
        <v>52</v>
      </c>
      <c r="K20" s="43" t="s">
        <v>34</v>
      </c>
      <c r="L20" s="43" t="s">
        <v>41</v>
      </c>
      <c r="M20" s="43" t="s">
        <v>42</v>
      </c>
      <c r="N20" s="64"/>
      <c r="O20" s="64" t="s">
        <v>37</v>
      </c>
      <c r="P20" s="68"/>
      <c r="Q20" s="68"/>
      <c r="R20" s="68"/>
      <c r="S20" s="68"/>
      <c r="T20" s="16"/>
    </row>
    <row r="21" s="15" customFormat="1" ht="19" customHeight="1" spans="1:20">
      <c r="A21" s="40">
        <v>12</v>
      </c>
      <c r="B21" s="48"/>
      <c r="C21" s="41" t="s">
        <v>53</v>
      </c>
      <c r="D21" s="42"/>
      <c r="E21" s="40">
        <v>4</v>
      </c>
      <c r="F21" s="40">
        <v>4</v>
      </c>
      <c r="G21" s="40">
        <v>64</v>
      </c>
      <c r="H21" s="40">
        <v>32</v>
      </c>
      <c r="I21" s="40">
        <v>32</v>
      </c>
      <c r="J21" s="40" t="s">
        <v>52</v>
      </c>
      <c r="K21" s="40" t="s">
        <v>34</v>
      </c>
      <c r="L21" s="40" t="s">
        <v>35</v>
      </c>
      <c r="M21" s="40" t="s">
        <v>42</v>
      </c>
      <c r="N21" s="64" t="s">
        <v>37</v>
      </c>
      <c r="O21" s="64"/>
      <c r="P21" s="64"/>
      <c r="Q21" s="64"/>
      <c r="R21" s="64"/>
      <c r="S21" s="64"/>
      <c r="T21" s="14"/>
    </row>
    <row r="22" s="15" customFormat="1" ht="19" customHeight="1" spans="1:20">
      <c r="A22" s="40">
        <v>13</v>
      </c>
      <c r="B22" s="48"/>
      <c r="C22" s="41" t="s">
        <v>54</v>
      </c>
      <c r="D22" s="42"/>
      <c r="E22" s="40">
        <v>4</v>
      </c>
      <c r="F22" s="40">
        <v>4</v>
      </c>
      <c r="G22" s="40">
        <v>64</v>
      </c>
      <c r="H22" s="40">
        <v>64</v>
      </c>
      <c r="I22" s="40">
        <v>0</v>
      </c>
      <c r="J22" s="40" t="s">
        <v>33</v>
      </c>
      <c r="K22" s="40" t="s">
        <v>34</v>
      </c>
      <c r="L22" s="40" t="s">
        <v>35</v>
      </c>
      <c r="M22" s="40" t="s">
        <v>36</v>
      </c>
      <c r="N22" s="64" t="s">
        <v>55</v>
      </c>
      <c r="O22" s="64"/>
      <c r="P22" s="64"/>
      <c r="Q22" s="64"/>
      <c r="R22" s="64"/>
      <c r="S22" s="64"/>
      <c r="T22" s="14"/>
    </row>
    <row r="23" s="15" customFormat="1" ht="19" customHeight="1" spans="1:20">
      <c r="A23" s="40">
        <v>14</v>
      </c>
      <c r="B23" s="48"/>
      <c r="C23" s="41" t="s">
        <v>56</v>
      </c>
      <c r="D23" s="42"/>
      <c r="E23" s="40">
        <v>4</v>
      </c>
      <c r="F23" s="40">
        <v>4</v>
      </c>
      <c r="G23" s="40">
        <v>64</v>
      </c>
      <c r="H23" s="40">
        <v>64</v>
      </c>
      <c r="I23" s="40">
        <v>0</v>
      </c>
      <c r="J23" s="40" t="s">
        <v>33</v>
      </c>
      <c r="K23" s="40" t="s">
        <v>34</v>
      </c>
      <c r="L23" s="40" t="s">
        <v>35</v>
      </c>
      <c r="M23" s="40" t="s">
        <v>36</v>
      </c>
      <c r="N23" s="64"/>
      <c r="O23" s="64" t="s">
        <v>37</v>
      </c>
      <c r="P23" s="64"/>
      <c r="Q23" s="64"/>
      <c r="R23" s="64"/>
      <c r="S23" s="64"/>
      <c r="T23" s="14"/>
    </row>
    <row r="24" s="15" customFormat="1" ht="19" customHeight="1" spans="1:20">
      <c r="A24" s="40">
        <v>15</v>
      </c>
      <c r="B24" s="49"/>
      <c r="C24" s="41" t="s">
        <v>57</v>
      </c>
      <c r="D24" s="42"/>
      <c r="E24" s="40">
        <v>4</v>
      </c>
      <c r="F24" s="40">
        <v>4</v>
      </c>
      <c r="G24" s="40">
        <v>64</v>
      </c>
      <c r="H24" s="40">
        <v>64</v>
      </c>
      <c r="I24" s="40">
        <v>0</v>
      </c>
      <c r="J24" s="40" t="s">
        <v>33</v>
      </c>
      <c r="K24" s="40" t="s">
        <v>34</v>
      </c>
      <c r="L24" s="40" t="s">
        <v>41</v>
      </c>
      <c r="M24" s="40" t="s">
        <v>36</v>
      </c>
      <c r="N24" s="64"/>
      <c r="O24" s="64" t="s">
        <v>55</v>
      </c>
      <c r="P24" s="64"/>
      <c r="Q24" s="64"/>
      <c r="R24" s="64"/>
      <c r="S24" s="64"/>
      <c r="T24" s="14"/>
    </row>
    <row r="25" s="15" customFormat="1" ht="19" customHeight="1" spans="1:20">
      <c r="A25" s="40">
        <v>16</v>
      </c>
      <c r="B25" s="40" t="s">
        <v>58</v>
      </c>
      <c r="C25" s="46" t="s">
        <v>59</v>
      </c>
      <c r="D25" s="42"/>
      <c r="E25" s="55">
        <v>2</v>
      </c>
      <c r="F25" s="55">
        <v>2</v>
      </c>
      <c r="G25" s="55">
        <v>32</v>
      </c>
      <c r="H25" s="55">
        <v>4</v>
      </c>
      <c r="I25" s="55">
        <v>28</v>
      </c>
      <c r="J25" s="55" t="s">
        <v>49</v>
      </c>
      <c r="K25" s="40" t="s">
        <v>34</v>
      </c>
      <c r="L25" s="40" t="s">
        <v>41</v>
      </c>
      <c r="M25" s="40" t="s">
        <v>42</v>
      </c>
      <c r="N25" s="64" t="s">
        <v>37</v>
      </c>
      <c r="O25" s="64"/>
      <c r="P25" s="64"/>
      <c r="Q25" s="64"/>
      <c r="R25" s="64"/>
      <c r="S25" s="64"/>
      <c r="T25" s="14"/>
    </row>
    <row r="26" s="18" customFormat="1" ht="19" customHeight="1" spans="1:20">
      <c r="A26" s="40">
        <v>17</v>
      </c>
      <c r="B26" s="40"/>
      <c r="C26" s="46" t="s">
        <v>60</v>
      </c>
      <c r="D26" s="42"/>
      <c r="E26" s="55">
        <v>2</v>
      </c>
      <c r="F26" s="55">
        <v>2</v>
      </c>
      <c r="G26" s="55">
        <v>32</v>
      </c>
      <c r="H26" s="55">
        <v>4</v>
      </c>
      <c r="I26" s="55">
        <v>28</v>
      </c>
      <c r="J26" s="55" t="s">
        <v>49</v>
      </c>
      <c r="K26" s="40" t="s">
        <v>34</v>
      </c>
      <c r="L26" s="40" t="s">
        <v>41</v>
      </c>
      <c r="M26" s="40" t="s">
        <v>42</v>
      </c>
      <c r="N26" s="64"/>
      <c r="O26" s="64" t="s">
        <v>37</v>
      </c>
      <c r="P26" s="64"/>
      <c r="Q26" s="64"/>
      <c r="R26" s="64"/>
      <c r="S26" s="64"/>
      <c r="T26" s="74"/>
    </row>
    <row r="27" s="18" customFormat="1" ht="19" customHeight="1" spans="1:20">
      <c r="A27" s="40">
        <v>18</v>
      </c>
      <c r="B27" s="40"/>
      <c r="C27" s="41" t="s">
        <v>61</v>
      </c>
      <c r="D27" s="42"/>
      <c r="E27" s="40">
        <v>2</v>
      </c>
      <c r="F27" s="40">
        <v>2</v>
      </c>
      <c r="G27" s="40">
        <v>32</v>
      </c>
      <c r="H27" s="40">
        <v>0</v>
      </c>
      <c r="I27" s="40">
        <v>32</v>
      </c>
      <c r="J27" s="40" t="s">
        <v>49</v>
      </c>
      <c r="K27" s="55" t="s">
        <v>62</v>
      </c>
      <c r="L27" s="40" t="s">
        <v>41</v>
      </c>
      <c r="M27" s="40" t="s">
        <v>42</v>
      </c>
      <c r="N27" s="40"/>
      <c r="O27" s="40"/>
      <c r="P27" s="64"/>
      <c r="Q27" s="64" t="s">
        <v>37</v>
      </c>
      <c r="R27" s="64"/>
      <c r="S27" s="64"/>
      <c r="T27" s="74"/>
    </row>
    <row r="28" s="18" customFormat="1" ht="19" customHeight="1" spans="1:20">
      <c r="A28" s="40">
        <v>19</v>
      </c>
      <c r="B28" s="40"/>
      <c r="C28" s="41" t="s">
        <v>63</v>
      </c>
      <c r="D28" s="42"/>
      <c r="E28" s="40">
        <v>2</v>
      </c>
      <c r="F28" s="40">
        <v>2</v>
      </c>
      <c r="G28" s="40">
        <v>32</v>
      </c>
      <c r="H28" s="40">
        <v>16</v>
      </c>
      <c r="I28" s="40">
        <v>16</v>
      </c>
      <c r="J28" s="40" t="s">
        <v>52</v>
      </c>
      <c r="K28" s="40" t="s">
        <v>34</v>
      </c>
      <c r="L28" s="40" t="s">
        <v>41</v>
      </c>
      <c r="M28" s="40" t="s">
        <v>42</v>
      </c>
      <c r="N28" s="64" t="s">
        <v>37</v>
      </c>
      <c r="O28" s="64"/>
      <c r="P28" s="64"/>
      <c r="Q28" s="64"/>
      <c r="R28" s="64"/>
      <c r="S28" s="64"/>
      <c r="T28" s="74"/>
    </row>
    <row r="29" s="18" customFormat="1" ht="50.5" customHeight="1" spans="1:20">
      <c r="A29" s="40">
        <v>20</v>
      </c>
      <c r="B29" s="40" t="s">
        <v>64</v>
      </c>
      <c r="C29" s="41" t="s">
        <v>65</v>
      </c>
      <c r="D29" s="42"/>
      <c r="E29" s="40">
        <v>2</v>
      </c>
      <c r="F29" s="40">
        <v>2</v>
      </c>
      <c r="G29" s="40">
        <v>32</v>
      </c>
      <c r="H29" s="40">
        <v>32</v>
      </c>
      <c r="I29" s="40">
        <v>0</v>
      </c>
      <c r="J29" s="40" t="s">
        <v>33</v>
      </c>
      <c r="K29" s="40" t="s">
        <v>34</v>
      </c>
      <c r="L29" s="40" t="s">
        <v>41</v>
      </c>
      <c r="M29" s="40" t="s">
        <v>42</v>
      </c>
      <c r="N29" s="64" t="s">
        <v>37</v>
      </c>
      <c r="O29" s="64"/>
      <c r="P29" s="64"/>
      <c r="Q29" s="64"/>
      <c r="R29" s="64"/>
      <c r="S29" s="64"/>
      <c r="T29" s="74"/>
    </row>
    <row r="30" s="18" customFormat="1" ht="19" customHeight="1" spans="1:20">
      <c r="A30" s="40">
        <v>21</v>
      </c>
      <c r="B30" s="43" t="s">
        <v>66</v>
      </c>
      <c r="C30" s="44" t="s">
        <v>67</v>
      </c>
      <c r="D30" s="45"/>
      <c r="E30" s="43">
        <v>1</v>
      </c>
      <c r="F30" s="43">
        <v>2</v>
      </c>
      <c r="G30" s="43">
        <v>16</v>
      </c>
      <c r="H30" s="43">
        <v>0</v>
      </c>
      <c r="I30" s="43">
        <v>16</v>
      </c>
      <c r="J30" s="43" t="str">
        <f>IF((G30-H30)/G30&gt;=80%,"C",IF((G30-H30)/G30&lt;=20%,"A","B"))</f>
        <v>C</v>
      </c>
      <c r="K30" s="43" t="s">
        <v>34</v>
      </c>
      <c r="L30" s="43" t="s">
        <v>41</v>
      </c>
      <c r="M30" s="43" t="s">
        <v>42</v>
      </c>
      <c r="N30" s="71"/>
      <c r="O30" s="68" t="s">
        <v>37</v>
      </c>
      <c r="P30" s="68"/>
      <c r="Q30" s="68"/>
      <c r="R30" s="68"/>
      <c r="S30" s="68"/>
      <c r="T30" s="74"/>
    </row>
    <row r="31" s="19" customFormat="1" ht="19" customHeight="1" spans="1:20">
      <c r="A31" s="40">
        <v>22</v>
      </c>
      <c r="B31" s="40" t="s">
        <v>68</v>
      </c>
      <c r="C31" s="41" t="s">
        <v>69</v>
      </c>
      <c r="D31" s="42"/>
      <c r="E31" s="40">
        <v>1</v>
      </c>
      <c r="F31" s="40">
        <v>4</v>
      </c>
      <c r="G31" s="40">
        <v>16</v>
      </c>
      <c r="H31" s="40">
        <v>8</v>
      </c>
      <c r="I31" s="40">
        <v>8</v>
      </c>
      <c r="J31" s="40" t="s">
        <v>52</v>
      </c>
      <c r="K31" s="40" t="s">
        <v>34</v>
      </c>
      <c r="L31" s="40" t="s">
        <v>41</v>
      </c>
      <c r="M31" s="40" t="s">
        <v>42</v>
      </c>
      <c r="N31" s="64" t="s">
        <v>37</v>
      </c>
      <c r="O31" s="64"/>
      <c r="P31" s="64"/>
      <c r="Q31" s="64"/>
      <c r="R31" s="64"/>
      <c r="S31" s="64"/>
      <c r="T31" s="75"/>
    </row>
    <row r="32" s="19" customFormat="1" ht="19" customHeight="1" spans="1:20">
      <c r="A32" s="40">
        <v>23</v>
      </c>
      <c r="B32" s="40"/>
      <c r="C32" s="41" t="s">
        <v>70</v>
      </c>
      <c r="D32" s="42"/>
      <c r="E32" s="40">
        <v>2</v>
      </c>
      <c r="F32" s="40">
        <v>2</v>
      </c>
      <c r="G32" s="40">
        <v>32</v>
      </c>
      <c r="H32" s="40">
        <v>16</v>
      </c>
      <c r="I32" s="40">
        <v>16</v>
      </c>
      <c r="J32" s="40" t="s">
        <v>52</v>
      </c>
      <c r="K32" s="40" t="s">
        <v>34</v>
      </c>
      <c r="L32" s="40" t="s">
        <v>41</v>
      </c>
      <c r="M32" s="40" t="s">
        <v>42</v>
      </c>
      <c r="N32" s="64"/>
      <c r="O32" s="64"/>
      <c r="P32" s="64" t="s">
        <v>37</v>
      </c>
      <c r="Q32" s="64"/>
      <c r="R32" s="64"/>
      <c r="S32" s="64"/>
      <c r="T32" s="75"/>
    </row>
    <row r="33" s="19" customFormat="1" ht="19" customHeight="1" spans="1:20">
      <c r="A33" s="40">
        <v>24</v>
      </c>
      <c r="B33" s="40"/>
      <c r="C33" s="41" t="s">
        <v>71</v>
      </c>
      <c r="D33" s="42"/>
      <c r="E33" s="40">
        <v>1</v>
      </c>
      <c r="F33" s="40">
        <v>4</v>
      </c>
      <c r="G33" s="40">
        <v>16</v>
      </c>
      <c r="H33" s="40">
        <v>8</v>
      </c>
      <c r="I33" s="40">
        <v>8</v>
      </c>
      <c r="J33" s="40" t="s">
        <v>52</v>
      </c>
      <c r="K33" s="40" t="s">
        <v>34</v>
      </c>
      <c r="L33" s="40" t="s">
        <v>41</v>
      </c>
      <c r="M33" s="40" t="s">
        <v>42</v>
      </c>
      <c r="N33" s="64"/>
      <c r="O33" s="64"/>
      <c r="P33" s="64"/>
      <c r="Q33" s="64" t="s">
        <v>37</v>
      </c>
      <c r="R33" s="64"/>
      <c r="S33" s="64"/>
      <c r="T33" s="75"/>
    </row>
    <row r="34" s="19" customFormat="1" ht="19" customHeight="1" spans="1:20">
      <c r="A34" s="50" t="s">
        <v>72</v>
      </c>
      <c r="B34" s="51"/>
      <c r="C34" s="51"/>
      <c r="D34" s="52"/>
      <c r="E34" s="33">
        <f t="shared" ref="E34:I34" si="0">SUM(E10:E33)</f>
        <v>47</v>
      </c>
      <c r="F34" s="33" t="s">
        <v>73</v>
      </c>
      <c r="G34" s="33">
        <f t="shared" si="0"/>
        <v>800</v>
      </c>
      <c r="H34" s="33">
        <f t="shared" si="0"/>
        <v>494</v>
      </c>
      <c r="I34" s="33">
        <f t="shared" si="0"/>
        <v>306</v>
      </c>
      <c r="J34" s="33" t="s">
        <v>73</v>
      </c>
      <c r="K34" s="33" t="s">
        <v>73</v>
      </c>
      <c r="L34" s="33" t="s">
        <v>73</v>
      </c>
      <c r="M34" s="33" t="s">
        <v>73</v>
      </c>
      <c r="N34" s="33" t="s">
        <v>73</v>
      </c>
      <c r="O34" s="33" t="s">
        <v>73</v>
      </c>
      <c r="P34" s="33" t="s">
        <v>73</v>
      </c>
      <c r="Q34" s="33" t="s">
        <v>73</v>
      </c>
      <c r="R34" s="33" t="s">
        <v>73</v>
      </c>
      <c r="S34" s="33" t="s">
        <v>73</v>
      </c>
      <c r="T34" s="75"/>
    </row>
    <row r="35" s="18" customFormat="1" ht="19" customHeight="1" spans="1:21">
      <c r="A35" s="53" t="s">
        <v>74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76"/>
      <c r="T35" s="74"/>
      <c r="U35" s="74"/>
    </row>
    <row r="36" s="18" customFormat="1" ht="19" customHeight="1" spans="1:21">
      <c r="A36" s="40">
        <v>1</v>
      </c>
      <c r="B36" s="55" t="s">
        <v>75</v>
      </c>
      <c r="C36" s="55"/>
      <c r="D36" s="56" t="s">
        <v>76</v>
      </c>
      <c r="E36" s="40">
        <v>2</v>
      </c>
      <c r="F36" s="40">
        <v>2</v>
      </c>
      <c r="G36" s="40">
        <f t="shared" ref="G36:G45" si="1">SUM(H36:I36)</f>
        <v>32</v>
      </c>
      <c r="H36" s="40">
        <v>32</v>
      </c>
      <c r="I36" s="55">
        <v>0</v>
      </c>
      <c r="J36" s="40" t="str">
        <f t="shared" ref="J36:J45" si="2">IF((G36-H36)/G36&gt;=80%,"C",IF((G36-H36)/G36&lt;=20%,"A","B"))</f>
        <v>A</v>
      </c>
      <c r="K36" s="68" t="s">
        <v>77</v>
      </c>
      <c r="L36" s="40" t="s">
        <v>41</v>
      </c>
      <c r="M36" s="40" t="s">
        <v>42</v>
      </c>
      <c r="N36" s="64" t="s">
        <v>55</v>
      </c>
      <c r="O36" s="64" t="s">
        <v>55</v>
      </c>
      <c r="P36" s="64" t="s">
        <v>37</v>
      </c>
      <c r="Q36" s="64" t="s">
        <v>55</v>
      </c>
      <c r="R36" s="64" t="s">
        <v>37</v>
      </c>
      <c r="S36" s="64"/>
      <c r="T36" s="74"/>
      <c r="U36" s="74"/>
    </row>
    <row r="37" s="18" customFormat="1" ht="19" customHeight="1" spans="1:21">
      <c r="A37" s="40">
        <v>2</v>
      </c>
      <c r="B37" s="40" t="s">
        <v>78</v>
      </c>
      <c r="C37" s="40"/>
      <c r="D37" s="56" t="s">
        <v>76</v>
      </c>
      <c r="E37" s="40">
        <v>2</v>
      </c>
      <c r="F37" s="40">
        <v>4</v>
      </c>
      <c r="G37" s="40">
        <f t="shared" si="1"/>
        <v>32</v>
      </c>
      <c r="H37" s="40">
        <v>32</v>
      </c>
      <c r="I37" s="40">
        <v>0</v>
      </c>
      <c r="J37" s="40" t="str">
        <f t="shared" si="2"/>
        <v>A</v>
      </c>
      <c r="K37" s="68" t="s">
        <v>77</v>
      </c>
      <c r="L37" s="40" t="s">
        <v>41</v>
      </c>
      <c r="M37" s="40" t="s">
        <v>42</v>
      </c>
      <c r="N37" s="64" t="s">
        <v>55</v>
      </c>
      <c r="O37" s="64" t="s">
        <v>55</v>
      </c>
      <c r="P37" s="64" t="s">
        <v>37</v>
      </c>
      <c r="Q37" s="64" t="s">
        <v>55</v>
      </c>
      <c r="R37" s="64" t="s">
        <v>37</v>
      </c>
      <c r="S37" s="64"/>
      <c r="T37" s="74"/>
      <c r="U37" s="74"/>
    </row>
    <row r="38" s="18" customFormat="1" ht="19" customHeight="1" spans="1:21">
      <c r="A38" s="40">
        <v>3</v>
      </c>
      <c r="B38" s="40" t="s">
        <v>79</v>
      </c>
      <c r="C38" s="40"/>
      <c r="D38" s="56" t="s">
        <v>76</v>
      </c>
      <c r="E38" s="40">
        <v>2</v>
      </c>
      <c r="F38" s="40">
        <v>2</v>
      </c>
      <c r="G38" s="40">
        <f t="shared" si="1"/>
        <v>32</v>
      </c>
      <c r="H38" s="40">
        <v>32</v>
      </c>
      <c r="I38" s="55">
        <v>0</v>
      </c>
      <c r="J38" s="40" t="str">
        <f t="shared" si="2"/>
        <v>A</v>
      </c>
      <c r="K38" s="55" t="s">
        <v>80</v>
      </c>
      <c r="L38" s="40" t="s">
        <v>41</v>
      </c>
      <c r="M38" s="40" t="s">
        <v>42</v>
      </c>
      <c r="N38" s="64" t="s">
        <v>55</v>
      </c>
      <c r="O38" s="64" t="s">
        <v>55</v>
      </c>
      <c r="P38" s="64" t="s">
        <v>37</v>
      </c>
      <c r="Q38" s="64" t="s">
        <v>55</v>
      </c>
      <c r="R38" s="64" t="s">
        <v>37</v>
      </c>
      <c r="S38" s="64"/>
      <c r="T38" s="74"/>
      <c r="U38" s="74"/>
    </row>
    <row r="39" s="18" customFormat="1" ht="19" customHeight="1" spans="1:21">
      <c r="A39" s="40">
        <v>4</v>
      </c>
      <c r="B39" s="40" t="s">
        <v>81</v>
      </c>
      <c r="C39" s="40"/>
      <c r="D39" s="56" t="s">
        <v>82</v>
      </c>
      <c r="E39" s="40">
        <v>2</v>
      </c>
      <c r="F39" s="40">
        <v>2</v>
      </c>
      <c r="G39" s="40">
        <f t="shared" si="1"/>
        <v>32</v>
      </c>
      <c r="H39" s="40">
        <v>16</v>
      </c>
      <c r="I39" s="40">
        <v>16</v>
      </c>
      <c r="J39" s="40" t="str">
        <f t="shared" si="2"/>
        <v>B</v>
      </c>
      <c r="K39" s="55" t="s">
        <v>80</v>
      </c>
      <c r="L39" s="40" t="s">
        <v>41</v>
      </c>
      <c r="M39" s="40" t="s">
        <v>42</v>
      </c>
      <c r="N39" s="64" t="s">
        <v>55</v>
      </c>
      <c r="O39" s="64" t="s">
        <v>55</v>
      </c>
      <c r="P39" s="64" t="s">
        <v>37</v>
      </c>
      <c r="Q39" s="64" t="s">
        <v>55</v>
      </c>
      <c r="R39" s="64" t="s">
        <v>37</v>
      </c>
      <c r="S39" s="64"/>
      <c r="T39" s="74"/>
      <c r="U39" s="74"/>
    </row>
    <row r="40" s="18" customFormat="1" ht="19" customHeight="1" spans="1:21">
      <c r="A40" s="40">
        <v>5</v>
      </c>
      <c r="B40" s="40" t="s">
        <v>83</v>
      </c>
      <c r="C40" s="40"/>
      <c r="D40" s="56" t="s">
        <v>76</v>
      </c>
      <c r="E40" s="40">
        <v>2</v>
      </c>
      <c r="F40" s="40">
        <v>2</v>
      </c>
      <c r="G40" s="40">
        <f t="shared" si="1"/>
        <v>32</v>
      </c>
      <c r="H40" s="40">
        <v>32</v>
      </c>
      <c r="I40" s="55">
        <v>0</v>
      </c>
      <c r="J40" s="40" t="str">
        <f t="shared" si="2"/>
        <v>A</v>
      </c>
      <c r="K40" s="55" t="s">
        <v>80</v>
      </c>
      <c r="L40" s="40" t="s">
        <v>41</v>
      </c>
      <c r="M40" s="40" t="s">
        <v>42</v>
      </c>
      <c r="N40" s="64" t="s">
        <v>55</v>
      </c>
      <c r="O40" s="64" t="s">
        <v>55</v>
      </c>
      <c r="P40" s="64" t="s">
        <v>37</v>
      </c>
      <c r="Q40" s="64" t="s">
        <v>55</v>
      </c>
      <c r="R40" s="64" t="s">
        <v>37</v>
      </c>
      <c r="S40" s="64"/>
      <c r="T40" s="74"/>
      <c r="U40" s="74"/>
    </row>
    <row r="41" s="18" customFormat="1" ht="19" customHeight="1" spans="1:21">
      <c r="A41" s="40">
        <v>6</v>
      </c>
      <c r="B41" s="40" t="s">
        <v>84</v>
      </c>
      <c r="C41" s="40"/>
      <c r="D41" s="56" t="s">
        <v>82</v>
      </c>
      <c r="E41" s="40">
        <v>2</v>
      </c>
      <c r="F41" s="40">
        <v>2</v>
      </c>
      <c r="G41" s="40">
        <f t="shared" si="1"/>
        <v>32</v>
      </c>
      <c r="H41" s="40">
        <v>16</v>
      </c>
      <c r="I41" s="40">
        <v>16</v>
      </c>
      <c r="J41" s="40" t="str">
        <f t="shared" si="2"/>
        <v>B</v>
      </c>
      <c r="K41" s="55" t="s">
        <v>80</v>
      </c>
      <c r="L41" s="40" t="s">
        <v>41</v>
      </c>
      <c r="M41" s="40" t="s">
        <v>42</v>
      </c>
      <c r="N41" s="64" t="s">
        <v>55</v>
      </c>
      <c r="O41" s="64" t="s">
        <v>55</v>
      </c>
      <c r="P41" s="64" t="s">
        <v>37</v>
      </c>
      <c r="Q41" s="64" t="s">
        <v>55</v>
      </c>
      <c r="R41" s="64" t="s">
        <v>37</v>
      </c>
      <c r="S41" s="64"/>
      <c r="T41" s="74"/>
      <c r="U41" s="74"/>
    </row>
    <row r="42" s="18" customFormat="1" ht="19" customHeight="1" spans="1:21">
      <c r="A42" s="40">
        <v>7</v>
      </c>
      <c r="B42" s="40" t="s">
        <v>85</v>
      </c>
      <c r="C42" s="40"/>
      <c r="D42" s="56" t="s">
        <v>82</v>
      </c>
      <c r="E42" s="40">
        <v>2</v>
      </c>
      <c r="F42" s="40">
        <v>2</v>
      </c>
      <c r="G42" s="40">
        <f t="shared" si="1"/>
        <v>32</v>
      </c>
      <c r="H42" s="40">
        <v>16</v>
      </c>
      <c r="I42" s="40">
        <v>16</v>
      </c>
      <c r="J42" s="40" t="str">
        <f t="shared" si="2"/>
        <v>B</v>
      </c>
      <c r="K42" s="55" t="s">
        <v>80</v>
      </c>
      <c r="L42" s="40" t="s">
        <v>41</v>
      </c>
      <c r="M42" s="40" t="s">
        <v>42</v>
      </c>
      <c r="N42" s="64" t="s">
        <v>55</v>
      </c>
      <c r="O42" s="64" t="s">
        <v>55</v>
      </c>
      <c r="P42" s="64" t="s">
        <v>37</v>
      </c>
      <c r="Q42" s="64" t="s">
        <v>55</v>
      </c>
      <c r="R42" s="64" t="s">
        <v>37</v>
      </c>
      <c r="S42" s="64"/>
      <c r="T42" s="74"/>
      <c r="U42" s="74"/>
    </row>
    <row r="43" s="18" customFormat="1" ht="19" customHeight="1" spans="1:21">
      <c r="A43" s="40">
        <v>8</v>
      </c>
      <c r="B43" s="40" t="s">
        <v>86</v>
      </c>
      <c r="C43" s="40"/>
      <c r="D43" s="56" t="s">
        <v>87</v>
      </c>
      <c r="E43" s="40">
        <v>4</v>
      </c>
      <c r="F43" s="40">
        <v>2</v>
      </c>
      <c r="G43" s="40">
        <f t="shared" si="1"/>
        <v>64</v>
      </c>
      <c r="H43" s="40">
        <v>0</v>
      </c>
      <c r="I43" s="40">
        <v>64</v>
      </c>
      <c r="J43" s="40" t="str">
        <f t="shared" si="2"/>
        <v>C</v>
      </c>
      <c r="K43" s="55" t="s">
        <v>80</v>
      </c>
      <c r="L43" s="40" t="s">
        <v>41</v>
      </c>
      <c r="M43" s="55" t="s">
        <v>42</v>
      </c>
      <c r="N43" s="64" t="s">
        <v>37</v>
      </c>
      <c r="O43" s="64" t="s">
        <v>55</v>
      </c>
      <c r="P43" s="64" t="s">
        <v>37</v>
      </c>
      <c r="Q43" s="64" t="s">
        <v>55</v>
      </c>
      <c r="R43" s="64" t="s">
        <v>37</v>
      </c>
      <c r="S43" s="64"/>
      <c r="T43" s="74"/>
      <c r="U43" s="74"/>
    </row>
    <row r="44" s="18" customFormat="1" ht="19" customHeight="1" spans="1:21">
      <c r="A44" s="40">
        <v>9</v>
      </c>
      <c r="B44" s="40" t="s">
        <v>88</v>
      </c>
      <c r="C44" s="40"/>
      <c r="D44" s="56" t="s">
        <v>82</v>
      </c>
      <c r="E44" s="40">
        <v>8</v>
      </c>
      <c r="F44" s="40">
        <v>8</v>
      </c>
      <c r="G44" s="40">
        <f t="shared" si="1"/>
        <v>128</v>
      </c>
      <c r="H44" s="40">
        <v>96</v>
      </c>
      <c r="I44" s="40">
        <v>32</v>
      </c>
      <c r="J44" s="40" t="str">
        <f t="shared" si="2"/>
        <v>B</v>
      </c>
      <c r="K44" s="55" t="s">
        <v>80</v>
      </c>
      <c r="L44" s="40" t="s">
        <v>41</v>
      </c>
      <c r="M44" s="55" t="s">
        <v>42</v>
      </c>
      <c r="N44" s="64" t="s">
        <v>37</v>
      </c>
      <c r="O44" s="64" t="s">
        <v>55</v>
      </c>
      <c r="P44" s="64" t="s">
        <v>37</v>
      </c>
      <c r="Q44" s="64" t="s">
        <v>55</v>
      </c>
      <c r="R44" s="64" t="s">
        <v>37</v>
      </c>
      <c r="S44" s="64"/>
      <c r="T44" s="74"/>
      <c r="U44" s="74"/>
    </row>
    <row r="45" s="18" customFormat="1" ht="19" customHeight="1" spans="1:21">
      <c r="A45" s="40">
        <v>10</v>
      </c>
      <c r="B45" s="40" t="s">
        <v>89</v>
      </c>
      <c r="C45" s="40"/>
      <c r="D45" s="56" t="s">
        <v>76</v>
      </c>
      <c r="E45" s="40">
        <v>1</v>
      </c>
      <c r="F45" s="40">
        <v>2</v>
      </c>
      <c r="G45" s="40">
        <f t="shared" si="1"/>
        <v>16</v>
      </c>
      <c r="H45" s="40">
        <v>16</v>
      </c>
      <c r="I45" s="40">
        <v>0</v>
      </c>
      <c r="J45" s="40" t="str">
        <f t="shared" si="2"/>
        <v>A</v>
      </c>
      <c r="K45" s="55" t="s">
        <v>80</v>
      </c>
      <c r="L45" s="40" t="s">
        <v>41</v>
      </c>
      <c r="M45" s="55" t="s">
        <v>42</v>
      </c>
      <c r="N45" s="64" t="s">
        <v>37</v>
      </c>
      <c r="O45" s="64" t="s">
        <v>55</v>
      </c>
      <c r="P45" s="64" t="s">
        <v>37</v>
      </c>
      <c r="Q45" s="64" t="s">
        <v>55</v>
      </c>
      <c r="R45" s="64" t="s">
        <v>37</v>
      </c>
      <c r="S45" s="64"/>
      <c r="T45" s="74"/>
      <c r="U45" s="74"/>
    </row>
    <row r="46" s="15" customFormat="1" ht="19" customHeight="1" spans="1:21">
      <c r="A46" s="50" t="s">
        <v>90</v>
      </c>
      <c r="B46" s="51"/>
      <c r="C46" s="51"/>
      <c r="D46" s="52"/>
      <c r="E46" s="33">
        <v>8</v>
      </c>
      <c r="F46" s="33" t="s">
        <v>73</v>
      </c>
      <c r="G46" s="33">
        <v>128</v>
      </c>
      <c r="H46" s="33">
        <v>96</v>
      </c>
      <c r="I46" s="33">
        <v>32</v>
      </c>
      <c r="J46" s="33" t="s">
        <v>73</v>
      </c>
      <c r="K46" s="33" t="s">
        <v>73</v>
      </c>
      <c r="L46" s="33" t="s">
        <v>73</v>
      </c>
      <c r="M46" s="33" t="s">
        <v>73</v>
      </c>
      <c r="N46" s="33" t="s">
        <v>73</v>
      </c>
      <c r="O46" s="33" t="s">
        <v>73</v>
      </c>
      <c r="P46" s="33" t="s">
        <v>73</v>
      </c>
      <c r="Q46" s="33" t="s">
        <v>73</v>
      </c>
      <c r="R46" s="33" t="s">
        <v>73</v>
      </c>
      <c r="S46" s="33" t="s">
        <v>73</v>
      </c>
      <c r="T46" s="14"/>
      <c r="U46" s="14"/>
    </row>
    <row r="47" s="15" customFormat="1" ht="19" customHeight="1" spans="1:21">
      <c r="A47" s="50" t="s">
        <v>91</v>
      </c>
      <c r="B47" s="51"/>
      <c r="C47" s="51"/>
      <c r="D47" s="52"/>
      <c r="E47" s="33">
        <f>SUM(E46,E34)</f>
        <v>55</v>
      </c>
      <c r="F47" s="33" t="s">
        <v>73</v>
      </c>
      <c r="G47" s="33">
        <f>SUM(G34,G46)</f>
        <v>928</v>
      </c>
      <c r="H47" s="33">
        <f>SUM(H34,H46)</f>
        <v>590</v>
      </c>
      <c r="I47" s="33">
        <f>SUM(I34,I46)</f>
        <v>338</v>
      </c>
      <c r="J47" s="33" t="s">
        <v>73</v>
      </c>
      <c r="K47" s="33" t="s">
        <v>73</v>
      </c>
      <c r="L47" s="33" t="s">
        <v>73</v>
      </c>
      <c r="M47" s="33" t="s">
        <v>73</v>
      </c>
      <c r="N47" s="33" t="s">
        <v>73</v>
      </c>
      <c r="O47" s="33" t="s">
        <v>73</v>
      </c>
      <c r="P47" s="33" t="s">
        <v>73</v>
      </c>
      <c r="Q47" s="33" t="s">
        <v>73</v>
      </c>
      <c r="R47" s="33" t="s">
        <v>73</v>
      </c>
      <c r="S47" s="33" t="s">
        <v>73</v>
      </c>
      <c r="T47" s="14"/>
      <c r="U47" s="14"/>
    </row>
    <row r="48" s="20" customFormat="1" ht="25" customHeight="1" spans="1:21">
      <c r="A48" s="37" t="s">
        <v>92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62"/>
      <c r="T48" s="77"/>
      <c r="U48" s="77"/>
    </row>
    <row r="49" s="20" customFormat="1" ht="25" customHeight="1" spans="1:21">
      <c r="A49" s="57" t="s">
        <v>93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78"/>
      <c r="T49" s="77"/>
      <c r="U49" s="77"/>
    </row>
    <row r="50" s="20" customFormat="1" ht="19" customHeight="1" spans="1:21">
      <c r="A50" s="59">
        <v>1</v>
      </c>
      <c r="B50" s="60" t="s">
        <v>94</v>
      </c>
      <c r="C50" s="60"/>
      <c r="D50" s="61" t="s">
        <v>95</v>
      </c>
      <c r="E50" s="65">
        <f t="shared" ref="E50:E57" si="3">G50/16</f>
        <v>4</v>
      </c>
      <c r="F50" s="61">
        <v>4</v>
      </c>
      <c r="G50" s="65">
        <f t="shared" ref="G50:G57" si="4">SUM(H50:I50)</f>
        <v>64</v>
      </c>
      <c r="H50" s="61">
        <v>32</v>
      </c>
      <c r="I50" s="61">
        <v>32</v>
      </c>
      <c r="J50" s="69" t="str">
        <f t="shared" ref="J50:J57" si="5">IF((G50-H50)/G50&gt;=80%,"C",IF((G50-H50)/G50&lt;=20%,"A","B"))</f>
        <v>B</v>
      </c>
      <c r="K50" s="65" t="s">
        <v>34</v>
      </c>
      <c r="L50" s="61" t="s">
        <v>35</v>
      </c>
      <c r="M50" s="61" t="s">
        <v>36</v>
      </c>
      <c r="N50" s="61" t="s">
        <v>37</v>
      </c>
      <c r="O50" s="61"/>
      <c r="P50" s="61"/>
      <c r="Q50" s="61"/>
      <c r="R50" s="61"/>
      <c r="S50" s="61"/>
      <c r="T50" s="77"/>
      <c r="U50" s="77"/>
    </row>
    <row r="51" s="20" customFormat="1" ht="19" customHeight="1" spans="1:21">
      <c r="A51" s="59">
        <v>2</v>
      </c>
      <c r="B51" s="60" t="s">
        <v>96</v>
      </c>
      <c r="C51" s="60"/>
      <c r="D51" s="61" t="s">
        <v>97</v>
      </c>
      <c r="E51" s="65">
        <f t="shared" si="3"/>
        <v>4</v>
      </c>
      <c r="F51" s="61">
        <v>4</v>
      </c>
      <c r="G51" s="65">
        <f t="shared" si="4"/>
        <v>64</v>
      </c>
      <c r="H51" s="61">
        <v>32</v>
      </c>
      <c r="I51" s="61">
        <v>32</v>
      </c>
      <c r="J51" s="69" t="str">
        <f t="shared" si="5"/>
        <v>B</v>
      </c>
      <c r="K51" s="65" t="s">
        <v>34</v>
      </c>
      <c r="L51" s="61" t="s">
        <v>35</v>
      </c>
      <c r="M51" s="61" t="s">
        <v>36</v>
      </c>
      <c r="N51" s="61" t="s">
        <v>37</v>
      </c>
      <c r="O51" s="61"/>
      <c r="P51" s="61"/>
      <c r="Q51" s="61"/>
      <c r="R51" s="61"/>
      <c r="S51" s="61"/>
      <c r="T51" s="77"/>
      <c r="U51" s="77"/>
    </row>
    <row r="52" s="20" customFormat="1" ht="19" customHeight="1" spans="1:21">
      <c r="A52" s="59">
        <v>3</v>
      </c>
      <c r="B52" s="60" t="s">
        <v>98</v>
      </c>
      <c r="C52" s="60"/>
      <c r="D52" s="61" t="s">
        <v>99</v>
      </c>
      <c r="E52" s="65">
        <f t="shared" si="3"/>
        <v>4</v>
      </c>
      <c r="F52" s="61">
        <v>4</v>
      </c>
      <c r="G52" s="65">
        <f t="shared" si="4"/>
        <v>64</v>
      </c>
      <c r="H52" s="61">
        <v>32</v>
      </c>
      <c r="I52" s="61">
        <v>32</v>
      </c>
      <c r="J52" s="69" t="str">
        <f t="shared" si="5"/>
        <v>B</v>
      </c>
      <c r="K52" s="65" t="s">
        <v>34</v>
      </c>
      <c r="L52" s="61" t="s">
        <v>35</v>
      </c>
      <c r="M52" s="61" t="s">
        <v>36</v>
      </c>
      <c r="N52" s="61"/>
      <c r="O52" s="61"/>
      <c r="P52" s="61"/>
      <c r="Q52" s="61" t="s">
        <v>37</v>
      </c>
      <c r="R52" s="61"/>
      <c r="S52" s="61"/>
      <c r="T52" s="77"/>
      <c r="U52" s="77"/>
    </row>
    <row r="53" s="20" customFormat="1" ht="19" customHeight="1" spans="1:21">
      <c r="A53" s="59">
        <v>4</v>
      </c>
      <c r="B53" s="60" t="s">
        <v>100</v>
      </c>
      <c r="C53" s="60"/>
      <c r="D53" s="61" t="s">
        <v>101</v>
      </c>
      <c r="E53" s="65">
        <f t="shared" si="3"/>
        <v>4</v>
      </c>
      <c r="F53" s="61">
        <v>4</v>
      </c>
      <c r="G53" s="65">
        <f t="shared" si="4"/>
        <v>64</v>
      </c>
      <c r="H53" s="61">
        <v>32</v>
      </c>
      <c r="I53" s="61">
        <v>32</v>
      </c>
      <c r="J53" s="69" t="s">
        <v>52</v>
      </c>
      <c r="K53" s="65" t="s">
        <v>34</v>
      </c>
      <c r="L53" s="61" t="s">
        <v>35</v>
      </c>
      <c r="M53" s="61" t="s">
        <v>36</v>
      </c>
      <c r="N53" s="61"/>
      <c r="O53" s="61" t="s">
        <v>37</v>
      </c>
      <c r="P53" s="61"/>
      <c r="Q53" s="61"/>
      <c r="R53" s="61"/>
      <c r="S53" s="61"/>
      <c r="T53" s="77"/>
      <c r="U53" s="77"/>
    </row>
    <row r="54" s="20" customFormat="1" ht="19" customHeight="1" spans="1:21">
      <c r="A54" s="59">
        <v>5</v>
      </c>
      <c r="B54" s="60" t="s">
        <v>102</v>
      </c>
      <c r="C54" s="60"/>
      <c r="D54" s="61" t="s">
        <v>103</v>
      </c>
      <c r="E54" s="65">
        <f t="shared" si="3"/>
        <v>4</v>
      </c>
      <c r="F54" s="61">
        <v>4</v>
      </c>
      <c r="G54" s="65">
        <f t="shared" si="4"/>
        <v>64</v>
      </c>
      <c r="H54" s="61">
        <v>32</v>
      </c>
      <c r="I54" s="61">
        <v>32</v>
      </c>
      <c r="J54" s="69" t="str">
        <f t="shared" si="5"/>
        <v>B</v>
      </c>
      <c r="K54" s="65" t="s">
        <v>34</v>
      </c>
      <c r="L54" s="61" t="s">
        <v>35</v>
      </c>
      <c r="M54" s="61" t="s">
        <v>36</v>
      </c>
      <c r="N54" s="61"/>
      <c r="O54" s="61" t="s">
        <v>37</v>
      </c>
      <c r="P54" s="61"/>
      <c r="Q54" s="61"/>
      <c r="R54" s="61"/>
      <c r="S54" s="61"/>
      <c r="T54" s="77"/>
      <c r="U54" s="77"/>
    </row>
    <row r="55" s="20" customFormat="1" ht="19" customHeight="1" spans="1:21">
      <c r="A55" s="59">
        <v>6</v>
      </c>
      <c r="B55" s="60" t="s">
        <v>104</v>
      </c>
      <c r="C55" s="60"/>
      <c r="D55" s="61" t="s">
        <v>105</v>
      </c>
      <c r="E55" s="65">
        <v>4</v>
      </c>
      <c r="F55" s="61">
        <v>4</v>
      </c>
      <c r="G55" s="65">
        <v>64</v>
      </c>
      <c r="H55" s="61">
        <v>32</v>
      </c>
      <c r="I55" s="61">
        <v>32</v>
      </c>
      <c r="J55" s="69" t="str">
        <f t="shared" si="5"/>
        <v>B</v>
      </c>
      <c r="K55" s="65" t="s">
        <v>34</v>
      </c>
      <c r="L55" s="61" t="s">
        <v>35</v>
      </c>
      <c r="M55" s="61" t="s">
        <v>36</v>
      </c>
      <c r="N55" s="61"/>
      <c r="O55" s="61"/>
      <c r="P55" s="61" t="s">
        <v>37</v>
      </c>
      <c r="Q55" s="61"/>
      <c r="R55" s="61"/>
      <c r="S55" s="61"/>
      <c r="T55" s="77"/>
      <c r="U55" s="77"/>
    </row>
    <row r="56" s="20" customFormat="1" ht="19" customHeight="1" spans="1:21">
      <c r="A56" s="59">
        <v>7</v>
      </c>
      <c r="B56" s="60" t="s">
        <v>106</v>
      </c>
      <c r="C56" s="60"/>
      <c r="D56" s="61" t="s">
        <v>107</v>
      </c>
      <c r="E56" s="65">
        <f t="shared" si="3"/>
        <v>4</v>
      </c>
      <c r="F56" s="61">
        <v>4</v>
      </c>
      <c r="G56" s="65">
        <f t="shared" si="4"/>
        <v>64</v>
      </c>
      <c r="H56" s="66">
        <v>32</v>
      </c>
      <c r="I56" s="66">
        <v>32</v>
      </c>
      <c r="J56" s="69" t="str">
        <f t="shared" si="5"/>
        <v>B</v>
      </c>
      <c r="K56" s="65" t="s">
        <v>34</v>
      </c>
      <c r="L56" s="61" t="s">
        <v>35</v>
      </c>
      <c r="M56" s="61" t="s">
        <v>36</v>
      </c>
      <c r="N56" s="61"/>
      <c r="O56" s="61"/>
      <c r="P56" s="61" t="s">
        <v>37</v>
      </c>
      <c r="Q56" s="61"/>
      <c r="R56" s="61"/>
      <c r="S56" s="61"/>
      <c r="T56" s="77"/>
      <c r="U56" s="77"/>
    </row>
    <row r="57" s="20" customFormat="1" ht="19" customHeight="1" spans="1:21">
      <c r="A57" s="59">
        <v>8</v>
      </c>
      <c r="B57" s="60" t="s">
        <v>108</v>
      </c>
      <c r="C57" s="60"/>
      <c r="D57" s="61" t="s">
        <v>109</v>
      </c>
      <c r="E57" s="65">
        <f t="shared" si="3"/>
        <v>4</v>
      </c>
      <c r="F57" s="61">
        <v>4</v>
      </c>
      <c r="G57" s="65">
        <f t="shared" si="4"/>
        <v>64</v>
      </c>
      <c r="H57" s="61">
        <v>64</v>
      </c>
      <c r="I57" s="61">
        <v>0</v>
      </c>
      <c r="J57" s="69" t="str">
        <f t="shared" si="5"/>
        <v>A</v>
      </c>
      <c r="K57" s="65" t="s">
        <v>34</v>
      </c>
      <c r="L57" s="61" t="s">
        <v>35</v>
      </c>
      <c r="M57" s="61" t="s">
        <v>36</v>
      </c>
      <c r="N57" s="61" t="s">
        <v>37</v>
      </c>
      <c r="O57" s="61"/>
      <c r="P57" s="61"/>
      <c r="Q57" s="61"/>
      <c r="R57" s="61"/>
      <c r="S57" s="61"/>
      <c r="T57" s="77"/>
      <c r="U57" s="77"/>
    </row>
    <row r="58" s="20" customFormat="1" ht="19" customHeight="1" spans="1:21">
      <c r="A58" s="37" t="s">
        <v>110</v>
      </c>
      <c r="B58" s="38"/>
      <c r="C58" s="38"/>
      <c r="D58" s="62"/>
      <c r="E58" s="33">
        <f>SUM(E50:E57)</f>
        <v>32</v>
      </c>
      <c r="F58" s="33" t="s">
        <v>73</v>
      </c>
      <c r="G58" s="33">
        <f>SUM(G50:G57)</f>
        <v>512</v>
      </c>
      <c r="H58" s="33">
        <f>SUM(H50:H57)</f>
        <v>288</v>
      </c>
      <c r="I58" s="33">
        <f>SUM(I50:I57)</f>
        <v>224</v>
      </c>
      <c r="J58" s="33" t="s">
        <v>73</v>
      </c>
      <c r="K58" s="70" t="s">
        <v>73</v>
      </c>
      <c r="L58" s="70" t="s">
        <v>73</v>
      </c>
      <c r="M58" s="70" t="s">
        <v>73</v>
      </c>
      <c r="N58" s="70" t="s">
        <v>73</v>
      </c>
      <c r="O58" s="70" t="s">
        <v>73</v>
      </c>
      <c r="P58" s="70" t="s">
        <v>73</v>
      </c>
      <c r="Q58" s="70" t="s">
        <v>73</v>
      </c>
      <c r="R58" s="70" t="s">
        <v>73</v>
      </c>
      <c r="S58" s="70" t="s">
        <v>73</v>
      </c>
      <c r="T58" s="77"/>
      <c r="U58" s="77"/>
    </row>
    <row r="59" s="20" customFormat="1" ht="25" customHeight="1" spans="1:21">
      <c r="A59" s="57" t="s">
        <v>111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78"/>
      <c r="T59" s="77"/>
      <c r="U59" s="77"/>
    </row>
    <row r="60" s="20" customFormat="1" ht="19" customHeight="1" spans="1:21">
      <c r="A60" s="55">
        <v>1</v>
      </c>
      <c r="B60" s="60" t="s">
        <v>112</v>
      </c>
      <c r="C60" s="60"/>
      <c r="D60" s="61" t="s">
        <v>113</v>
      </c>
      <c r="E60" s="65">
        <f>G60/16</f>
        <v>4</v>
      </c>
      <c r="F60" s="66">
        <v>4</v>
      </c>
      <c r="G60" s="65">
        <f>SUM(H60:I60)</f>
        <v>64</v>
      </c>
      <c r="H60" s="66">
        <v>32</v>
      </c>
      <c r="I60" s="66">
        <v>32</v>
      </c>
      <c r="J60" s="69" t="str">
        <f t="shared" ref="J60:J66" si="6">IF((G60-H60)/G60&gt;=80%,"C",IF((G60-H60)/G60&lt;=20%,"A","B"))</f>
        <v>B</v>
      </c>
      <c r="K60" s="65" t="s">
        <v>34</v>
      </c>
      <c r="L60" s="61" t="s">
        <v>41</v>
      </c>
      <c r="M60" s="61" t="s">
        <v>42</v>
      </c>
      <c r="N60" s="61"/>
      <c r="O60" s="61"/>
      <c r="P60" s="61"/>
      <c r="Q60" s="61"/>
      <c r="R60" s="61" t="s">
        <v>37</v>
      </c>
      <c r="S60" s="61"/>
      <c r="T60" s="77"/>
      <c r="U60" s="77"/>
    </row>
    <row r="61" s="20" customFormat="1" ht="19" customHeight="1" spans="1:21">
      <c r="A61" s="55">
        <v>2</v>
      </c>
      <c r="B61" s="60" t="s">
        <v>114</v>
      </c>
      <c r="C61" s="60"/>
      <c r="D61" s="61" t="s">
        <v>115</v>
      </c>
      <c r="E61" s="65">
        <v>4</v>
      </c>
      <c r="F61" s="66">
        <v>4</v>
      </c>
      <c r="G61" s="65">
        <v>64</v>
      </c>
      <c r="H61" s="66">
        <v>32</v>
      </c>
      <c r="I61" s="66">
        <v>32</v>
      </c>
      <c r="J61" s="69" t="str">
        <f t="shared" si="6"/>
        <v>B</v>
      </c>
      <c r="K61" s="65" t="s">
        <v>34</v>
      </c>
      <c r="L61" s="61" t="s">
        <v>35</v>
      </c>
      <c r="M61" s="61" t="s">
        <v>42</v>
      </c>
      <c r="N61" s="61"/>
      <c r="O61" s="61"/>
      <c r="P61" s="61" t="s">
        <v>37</v>
      </c>
      <c r="Q61" s="61"/>
      <c r="R61" s="61"/>
      <c r="S61" s="61"/>
      <c r="T61" s="77"/>
      <c r="U61" s="77"/>
    </row>
    <row r="62" s="20" customFormat="1" ht="19" customHeight="1" spans="1:21">
      <c r="A62" s="55">
        <v>3</v>
      </c>
      <c r="B62" s="60" t="s">
        <v>116</v>
      </c>
      <c r="C62" s="60"/>
      <c r="D62" s="61" t="s">
        <v>117</v>
      </c>
      <c r="E62" s="65">
        <v>4</v>
      </c>
      <c r="F62" s="66">
        <v>4</v>
      </c>
      <c r="G62" s="65">
        <v>64</v>
      </c>
      <c r="H62" s="66">
        <v>32</v>
      </c>
      <c r="I62" s="66">
        <v>32</v>
      </c>
      <c r="J62" s="69" t="str">
        <f t="shared" si="6"/>
        <v>B</v>
      </c>
      <c r="K62" s="65" t="s">
        <v>34</v>
      </c>
      <c r="L62" s="61" t="s">
        <v>41</v>
      </c>
      <c r="M62" s="61" t="s">
        <v>42</v>
      </c>
      <c r="N62" s="61"/>
      <c r="O62" s="61"/>
      <c r="P62" s="61"/>
      <c r="Q62" s="61" t="s">
        <v>37</v>
      </c>
      <c r="R62" s="61"/>
      <c r="S62" s="61"/>
      <c r="T62" s="77"/>
      <c r="U62" s="77"/>
    </row>
    <row r="63" s="20" customFormat="1" ht="19" customHeight="1" spans="1:21">
      <c r="A63" s="55">
        <v>4</v>
      </c>
      <c r="B63" s="60" t="s">
        <v>118</v>
      </c>
      <c r="C63" s="60"/>
      <c r="D63" s="61" t="s">
        <v>119</v>
      </c>
      <c r="E63" s="65">
        <f>G63/16</f>
        <v>2</v>
      </c>
      <c r="F63" s="66">
        <v>2</v>
      </c>
      <c r="G63" s="65">
        <f>SUM(H63:I63)</f>
        <v>32</v>
      </c>
      <c r="H63" s="66">
        <v>16</v>
      </c>
      <c r="I63" s="66">
        <v>16</v>
      </c>
      <c r="J63" s="69" t="str">
        <f t="shared" si="6"/>
        <v>B</v>
      </c>
      <c r="K63" s="65" t="s">
        <v>34</v>
      </c>
      <c r="L63" s="61" t="s">
        <v>41</v>
      </c>
      <c r="M63" s="61" t="s">
        <v>42</v>
      </c>
      <c r="N63" s="61"/>
      <c r="O63" s="61" t="s">
        <v>37</v>
      </c>
      <c r="P63" s="61"/>
      <c r="Q63" s="61"/>
      <c r="R63" s="61"/>
      <c r="S63" s="61"/>
      <c r="T63" s="77"/>
      <c r="U63" s="77"/>
    </row>
    <row r="64" s="20" customFormat="1" ht="19" customHeight="1" spans="1:21">
      <c r="A64" s="55">
        <v>5</v>
      </c>
      <c r="B64" s="60" t="s">
        <v>120</v>
      </c>
      <c r="C64" s="60"/>
      <c r="D64" s="61" t="s">
        <v>121</v>
      </c>
      <c r="E64" s="65">
        <f>G64/16</f>
        <v>4</v>
      </c>
      <c r="F64" s="61">
        <v>4</v>
      </c>
      <c r="G64" s="65">
        <f>SUM(H64:I64)</f>
        <v>64</v>
      </c>
      <c r="H64" s="66">
        <v>32</v>
      </c>
      <c r="I64" s="66">
        <v>32</v>
      </c>
      <c r="J64" s="69" t="str">
        <f t="shared" si="6"/>
        <v>B</v>
      </c>
      <c r="K64" s="65" t="s">
        <v>34</v>
      </c>
      <c r="L64" s="61" t="s">
        <v>35</v>
      </c>
      <c r="M64" s="61" t="s">
        <v>42</v>
      </c>
      <c r="N64" s="61"/>
      <c r="O64" s="61"/>
      <c r="P64" s="61"/>
      <c r="Q64" s="61"/>
      <c r="R64" s="61" t="s">
        <v>37</v>
      </c>
      <c r="S64" s="61"/>
      <c r="T64" s="77"/>
      <c r="U64" s="77"/>
    </row>
    <row r="65" s="20" customFormat="1" ht="19" customHeight="1" spans="1:21">
      <c r="A65" s="55">
        <v>6</v>
      </c>
      <c r="B65" s="60" t="s">
        <v>122</v>
      </c>
      <c r="C65" s="60"/>
      <c r="D65" s="61" t="s">
        <v>123</v>
      </c>
      <c r="E65" s="65">
        <f>G65/16</f>
        <v>4</v>
      </c>
      <c r="F65" s="61">
        <v>4</v>
      </c>
      <c r="G65" s="65">
        <f>SUM(H65:I65)</f>
        <v>64</v>
      </c>
      <c r="H65" s="66">
        <v>32</v>
      </c>
      <c r="I65" s="66">
        <v>32</v>
      </c>
      <c r="J65" s="69" t="str">
        <f t="shared" si="6"/>
        <v>B</v>
      </c>
      <c r="K65" s="65" t="s">
        <v>34</v>
      </c>
      <c r="L65" s="61" t="s">
        <v>35</v>
      </c>
      <c r="M65" s="61" t="s">
        <v>42</v>
      </c>
      <c r="N65" s="61"/>
      <c r="O65" s="61"/>
      <c r="P65" s="61"/>
      <c r="Q65" s="61" t="s">
        <v>37</v>
      </c>
      <c r="R65" s="61"/>
      <c r="S65" s="61"/>
      <c r="T65" s="77"/>
      <c r="U65" s="77"/>
    </row>
    <row r="66" s="20" customFormat="1" ht="19" customHeight="1" spans="1:21">
      <c r="A66" s="80" t="s">
        <v>124</v>
      </c>
      <c r="B66" s="81"/>
      <c r="C66" s="81"/>
      <c r="D66" s="82"/>
      <c r="E66" s="34">
        <f>SUM(E60:E65)</f>
        <v>22</v>
      </c>
      <c r="F66" s="34" t="s">
        <v>73</v>
      </c>
      <c r="G66" s="34">
        <f>SUM(G60:G65)</f>
        <v>352</v>
      </c>
      <c r="H66" s="34">
        <f>SUM(H60:H65)</f>
        <v>176</v>
      </c>
      <c r="I66" s="34">
        <f>SUM(I60:I65)</f>
        <v>176</v>
      </c>
      <c r="J66" s="34" t="s">
        <v>73</v>
      </c>
      <c r="K66" s="34" t="s">
        <v>73</v>
      </c>
      <c r="L66" s="34" t="s">
        <v>73</v>
      </c>
      <c r="M66" s="34" t="s">
        <v>73</v>
      </c>
      <c r="N66" s="34" t="s">
        <v>73</v>
      </c>
      <c r="O66" s="34" t="s">
        <v>73</v>
      </c>
      <c r="P66" s="34" t="s">
        <v>73</v>
      </c>
      <c r="Q66" s="34" t="s">
        <v>73</v>
      </c>
      <c r="R66" s="34" t="s">
        <v>73</v>
      </c>
      <c r="S66" s="34" t="s">
        <v>73</v>
      </c>
      <c r="T66" s="77"/>
      <c r="U66" s="77"/>
    </row>
    <row r="67" s="20" customFormat="1" ht="25" customHeight="1" spans="1:22">
      <c r="A67" s="83" t="s">
        <v>125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</row>
    <row r="68" s="20" customFormat="1" ht="30.65" customHeight="1" spans="1:24">
      <c r="A68" s="85"/>
      <c r="B68" s="86" t="s">
        <v>126</v>
      </c>
      <c r="C68" s="86"/>
      <c r="D68" s="86"/>
      <c r="E68" s="86" t="s">
        <v>127</v>
      </c>
      <c r="F68" s="86"/>
      <c r="G68" s="86"/>
      <c r="H68" s="86"/>
      <c r="I68" s="86"/>
      <c r="J68" s="86" t="s">
        <v>11</v>
      </c>
      <c r="K68" s="86"/>
      <c r="L68" s="109" t="s">
        <v>13</v>
      </c>
      <c r="M68" s="86" t="s">
        <v>128</v>
      </c>
      <c r="N68" s="86" t="s">
        <v>129</v>
      </c>
      <c r="O68" s="86" t="s">
        <v>16</v>
      </c>
      <c r="P68" s="86" t="s">
        <v>130</v>
      </c>
      <c r="Q68" s="86" t="s">
        <v>131</v>
      </c>
      <c r="R68" s="86" t="s">
        <v>132</v>
      </c>
      <c r="S68" s="126" t="s">
        <v>133</v>
      </c>
      <c r="T68" s="86" t="s">
        <v>17</v>
      </c>
      <c r="U68" s="86" t="s">
        <v>18</v>
      </c>
      <c r="V68" s="86" t="s">
        <v>19</v>
      </c>
      <c r="W68" s="77"/>
      <c r="X68" s="77"/>
    </row>
    <row r="69" s="20" customFormat="1" ht="19" customHeight="1" spans="1:24">
      <c r="A69" s="87">
        <v>1</v>
      </c>
      <c r="B69" s="88" t="s">
        <v>134</v>
      </c>
      <c r="C69" s="88"/>
      <c r="D69" s="61" t="s">
        <v>135</v>
      </c>
      <c r="E69" s="104" t="s">
        <v>136</v>
      </c>
      <c r="F69" s="104"/>
      <c r="G69" s="104"/>
      <c r="H69" s="104"/>
      <c r="I69" s="104"/>
      <c r="J69" s="110">
        <f>L69/20</f>
        <v>2</v>
      </c>
      <c r="K69" s="111"/>
      <c r="L69" s="112">
        <f>20*Q69</f>
        <v>40</v>
      </c>
      <c r="M69" s="69">
        <v>0</v>
      </c>
      <c r="N69" s="111">
        <f>L69</f>
        <v>40</v>
      </c>
      <c r="O69" s="69" t="s">
        <v>49</v>
      </c>
      <c r="P69" s="61" t="s">
        <v>137</v>
      </c>
      <c r="Q69" s="66">
        <v>2</v>
      </c>
      <c r="R69" s="66">
        <v>10</v>
      </c>
      <c r="S69" s="66">
        <v>5</v>
      </c>
      <c r="T69" s="65" t="s">
        <v>34</v>
      </c>
      <c r="U69" s="61" t="s">
        <v>41</v>
      </c>
      <c r="V69" s="61" t="s">
        <v>42</v>
      </c>
      <c r="W69" s="77"/>
      <c r="X69" s="77"/>
    </row>
    <row r="70" s="20" customFormat="1" ht="19" customHeight="1" spans="1:24">
      <c r="A70" s="87">
        <v>2</v>
      </c>
      <c r="B70" s="88" t="s">
        <v>138</v>
      </c>
      <c r="C70" s="88"/>
      <c r="D70" s="61" t="s">
        <v>139</v>
      </c>
      <c r="E70" s="104" t="s">
        <v>140</v>
      </c>
      <c r="F70" s="104"/>
      <c r="G70" s="104"/>
      <c r="H70" s="104"/>
      <c r="I70" s="104"/>
      <c r="J70" s="110">
        <f>L70/20</f>
        <v>2</v>
      </c>
      <c r="K70" s="111"/>
      <c r="L70" s="112">
        <f>20*Q70</f>
        <v>40</v>
      </c>
      <c r="M70" s="69">
        <v>0</v>
      </c>
      <c r="N70" s="111">
        <f t="shared" ref="N70:N77" si="7">L70</f>
        <v>40</v>
      </c>
      <c r="O70" s="69" t="s">
        <v>49</v>
      </c>
      <c r="P70" s="61" t="s">
        <v>141</v>
      </c>
      <c r="Q70" s="66">
        <v>2</v>
      </c>
      <c r="R70" s="66">
        <v>10</v>
      </c>
      <c r="S70" s="66">
        <v>2</v>
      </c>
      <c r="T70" s="65" t="s">
        <v>34</v>
      </c>
      <c r="U70" s="61" t="s">
        <v>41</v>
      </c>
      <c r="V70" s="61" t="s">
        <v>42</v>
      </c>
      <c r="W70" s="77"/>
      <c r="X70" s="77"/>
    </row>
    <row r="71" s="20" customFormat="1" ht="19" customHeight="1" spans="1:24">
      <c r="A71" s="87">
        <v>3</v>
      </c>
      <c r="B71" s="88" t="s">
        <v>142</v>
      </c>
      <c r="C71" s="88"/>
      <c r="D71" s="61" t="s">
        <v>143</v>
      </c>
      <c r="E71" s="104" t="s">
        <v>144</v>
      </c>
      <c r="F71" s="104"/>
      <c r="G71" s="104"/>
      <c r="H71" s="104"/>
      <c r="I71" s="104"/>
      <c r="J71" s="110">
        <v>2</v>
      </c>
      <c r="K71" s="111"/>
      <c r="L71" s="112">
        <v>40</v>
      </c>
      <c r="M71" s="69">
        <v>0</v>
      </c>
      <c r="N71" s="111">
        <f t="shared" si="7"/>
        <v>40</v>
      </c>
      <c r="O71" s="69" t="s">
        <v>49</v>
      </c>
      <c r="P71" s="61" t="s">
        <v>141</v>
      </c>
      <c r="Q71" s="66">
        <v>2</v>
      </c>
      <c r="R71" s="66">
        <v>10</v>
      </c>
      <c r="S71" s="66">
        <v>4</v>
      </c>
      <c r="T71" s="65" t="s">
        <v>34</v>
      </c>
      <c r="U71" s="61" t="s">
        <v>41</v>
      </c>
      <c r="V71" s="61" t="s">
        <v>42</v>
      </c>
      <c r="W71" s="77"/>
      <c r="X71" s="77"/>
    </row>
    <row r="72" s="20" customFormat="1" ht="19" customHeight="1" spans="1:24">
      <c r="A72" s="87">
        <v>4</v>
      </c>
      <c r="B72" s="88" t="s">
        <v>145</v>
      </c>
      <c r="C72" s="88"/>
      <c r="D72" s="61" t="s">
        <v>146</v>
      </c>
      <c r="E72" s="104" t="s">
        <v>147</v>
      </c>
      <c r="F72" s="104"/>
      <c r="G72" s="104"/>
      <c r="H72" s="104"/>
      <c r="I72" s="104"/>
      <c r="J72" s="110">
        <f>L72/20</f>
        <v>1</v>
      </c>
      <c r="K72" s="111"/>
      <c r="L72" s="112">
        <f>20*Q72</f>
        <v>20</v>
      </c>
      <c r="M72" s="69">
        <v>0</v>
      </c>
      <c r="N72" s="111">
        <f t="shared" si="7"/>
        <v>20</v>
      </c>
      <c r="O72" s="69" t="s">
        <v>49</v>
      </c>
      <c r="P72" s="61" t="s">
        <v>137</v>
      </c>
      <c r="Q72" s="66">
        <v>1</v>
      </c>
      <c r="R72" s="66">
        <v>5</v>
      </c>
      <c r="S72" s="66">
        <v>3</v>
      </c>
      <c r="T72" s="65" t="s">
        <v>34</v>
      </c>
      <c r="U72" s="61" t="s">
        <v>41</v>
      </c>
      <c r="V72" s="61" t="s">
        <v>42</v>
      </c>
      <c r="W72" s="77"/>
      <c r="X72" s="77"/>
    </row>
    <row r="73" s="20" customFormat="1" ht="19" customHeight="1" spans="1:24">
      <c r="A73" s="87">
        <v>5</v>
      </c>
      <c r="B73" s="88" t="s">
        <v>148</v>
      </c>
      <c r="C73" s="88"/>
      <c r="D73" s="61" t="s">
        <v>149</v>
      </c>
      <c r="E73" s="104" t="s">
        <v>150</v>
      </c>
      <c r="F73" s="104"/>
      <c r="G73" s="104"/>
      <c r="H73" s="104"/>
      <c r="I73" s="104"/>
      <c r="J73" s="110">
        <f>L73/20</f>
        <v>2</v>
      </c>
      <c r="K73" s="111"/>
      <c r="L73" s="112">
        <f>20*Q73</f>
        <v>40</v>
      </c>
      <c r="M73" s="69">
        <v>0</v>
      </c>
      <c r="N73" s="111">
        <f t="shared" si="7"/>
        <v>40</v>
      </c>
      <c r="O73" s="69" t="s">
        <v>49</v>
      </c>
      <c r="P73" s="61" t="s">
        <v>137</v>
      </c>
      <c r="Q73" s="66">
        <v>2</v>
      </c>
      <c r="R73" s="66">
        <v>10</v>
      </c>
      <c r="S73" s="66">
        <v>3</v>
      </c>
      <c r="T73" s="65" t="s">
        <v>34</v>
      </c>
      <c r="U73" s="61" t="s">
        <v>41</v>
      </c>
      <c r="V73" s="61" t="s">
        <v>42</v>
      </c>
      <c r="W73" s="77"/>
      <c r="X73" s="77"/>
    </row>
    <row r="74" s="20" customFormat="1" ht="19" customHeight="1" spans="1:24">
      <c r="A74" s="87">
        <v>6</v>
      </c>
      <c r="B74" s="88" t="s">
        <v>151</v>
      </c>
      <c r="C74" s="88"/>
      <c r="D74" s="61" t="s">
        <v>152</v>
      </c>
      <c r="E74" s="61" t="s">
        <v>153</v>
      </c>
      <c r="F74" s="61"/>
      <c r="G74" s="61"/>
      <c r="H74" s="61"/>
      <c r="I74" s="61"/>
      <c r="J74" s="110">
        <f>L74/20</f>
        <v>1</v>
      </c>
      <c r="K74" s="111"/>
      <c r="L74" s="112">
        <f>20*Q74</f>
        <v>20</v>
      </c>
      <c r="M74" s="69">
        <v>0</v>
      </c>
      <c r="N74" s="111">
        <f t="shared" si="7"/>
        <v>20</v>
      </c>
      <c r="O74" s="69" t="s">
        <v>49</v>
      </c>
      <c r="P74" s="61" t="s">
        <v>137</v>
      </c>
      <c r="Q74" s="66">
        <v>1</v>
      </c>
      <c r="R74" s="66">
        <v>5</v>
      </c>
      <c r="S74" s="66">
        <v>4</v>
      </c>
      <c r="T74" s="65" t="s">
        <v>34</v>
      </c>
      <c r="U74" s="61" t="s">
        <v>41</v>
      </c>
      <c r="V74" s="61" t="s">
        <v>42</v>
      </c>
      <c r="W74" s="77"/>
      <c r="X74" s="77"/>
    </row>
    <row r="75" s="20" customFormat="1" ht="19" customHeight="1" spans="1:24">
      <c r="A75" s="87">
        <v>7</v>
      </c>
      <c r="B75" s="89" t="s">
        <v>154</v>
      </c>
      <c r="C75" s="89"/>
      <c r="D75" s="90" t="s">
        <v>155</v>
      </c>
      <c r="E75" s="90" t="s">
        <v>156</v>
      </c>
      <c r="F75" s="90"/>
      <c r="G75" s="90"/>
      <c r="H75" s="90"/>
      <c r="I75" s="90"/>
      <c r="J75" s="53">
        <v>2</v>
      </c>
      <c r="K75" s="76"/>
      <c r="L75" s="113">
        <v>40</v>
      </c>
      <c r="M75" s="69">
        <v>0</v>
      </c>
      <c r="N75" s="111">
        <f t="shared" si="7"/>
        <v>40</v>
      </c>
      <c r="O75" s="120" t="s">
        <v>49</v>
      </c>
      <c r="P75" s="121" t="s">
        <v>141</v>
      </c>
      <c r="Q75" s="127">
        <v>2</v>
      </c>
      <c r="R75" s="127">
        <v>10</v>
      </c>
      <c r="S75" s="128">
        <v>5</v>
      </c>
      <c r="T75" s="123" t="s">
        <v>34</v>
      </c>
      <c r="U75" s="61" t="s">
        <v>41</v>
      </c>
      <c r="V75" s="61" t="s">
        <v>42</v>
      </c>
      <c r="W75" s="77"/>
      <c r="X75" s="77"/>
    </row>
    <row r="76" s="21" customFormat="1" ht="35" customHeight="1" spans="1:24">
      <c r="A76" s="87">
        <v>8</v>
      </c>
      <c r="B76" s="91" t="s">
        <v>157</v>
      </c>
      <c r="C76" s="92"/>
      <c r="D76" s="90" t="s">
        <v>158</v>
      </c>
      <c r="E76" s="105" t="s">
        <v>159</v>
      </c>
      <c r="F76" s="106"/>
      <c r="G76" s="106"/>
      <c r="H76" s="106"/>
      <c r="I76" s="114"/>
      <c r="J76" s="115">
        <v>4</v>
      </c>
      <c r="K76" s="116"/>
      <c r="L76" s="117">
        <v>64</v>
      </c>
      <c r="M76" s="69">
        <v>0</v>
      </c>
      <c r="N76" s="111">
        <f t="shared" si="7"/>
        <v>64</v>
      </c>
      <c r="O76" s="122" t="s">
        <v>49</v>
      </c>
      <c r="P76" s="122"/>
      <c r="Q76" s="122"/>
      <c r="R76" s="129"/>
      <c r="S76" s="130">
        <v>5</v>
      </c>
      <c r="T76" s="122" t="s">
        <v>34</v>
      </c>
      <c r="U76" s="61" t="s">
        <v>41</v>
      </c>
      <c r="V76" s="61" t="s">
        <v>42</v>
      </c>
      <c r="W76" s="136"/>
      <c r="X76" s="136"/>
    </row>
    <row r="77" s="20" customFormat="1" ht="19" customHeight="1" spans="1:24">
      <c r="A77" s="87">
        <v>9</v>
      </c>
      <c r="B77" s="89" t="s">
        <v>160</v>
      </c>
      <c r="C77" s="89"/>
      <c r="D77" s="90" t="s">
        <v>161</v>
      </c>
      <c r="E77" s="90" t="s">
        <v>162</v>
      </c>
      <c r="F77" s="90"/>
      <c r="G77" s="90"/>
      <c r="H77" s="90"/>
      <c r="I77" s="90"/>
      <c r="J77" s="53">
        <v>6</v>
      </c>
      <c r="K77" s="76"/>
      <c r="L77" s="113">
        <v>400</v>
      </c>
      <c r="M77" s="69">
        <v>0</v>
      </c>
      <c r="N77" s="111">
        <f t="shared" si="7"/>
        <v>400</v>
      </c>
      <c r="O77" s="120" t="s">
        <v>49</v>
      </c>
      <c r="P77" s="123" t="s">
        <v>137</v>
      </c>
      <c r="Q77" s="120">
        <v>26</v>
      </c>
      <c r="R77" s="127"/>
      <c r="S77" s="128">
        <v>5</v>
      </c>
      <c r="T77" s="123" t="s">
        <v>34</v>
      </c>
      <c r="U77" s="61" t="s">
        <v>41</v>
      </c>
      <c r="V77" s="61" t="s">
        <v>42</v>
      </c>
      <c r="W77" s="77"/>
      <c r="X77" s="77"/>
    </row>
    <row r="78" s="22" customFormat="1" ht="19" customHeight="1" spans="1:28">
      <c r="A78" s="93" t="s">
        <v>163</v>
      </c>
      <c r="B78" s="93"/>
      <c r="C78" s="93"/>
      <c r="D78" s="93"/>
      <c r="E78" s="93"/>
      <c r="F78" s="93"/>
      <c r="G78" s="93"/>
      <c r="H78" s="93"/>
      <c r="I78" s="93"/>
      <c r="J78" s="53">
        <f>SUM(J69:K77)</f>
        <v>22</v>
      </c>
      <c r="K78" s="76"/>
      <c r="L78" s="113">
        <f>SUM(L69:L77)</f>
        <v>704</v>
      </c>
      <c r="M78" s="64">
        <f>SUM(M69:M77)</f>
        <v>0</v>
      </c>
      <c r="N78" s="76">
        <f>SUM(N69:N77)</f>
        <v>704</v>
      </c>
      <c r="O78" s="70" t="s">
        <v>73</v>
      </c>
      <c r="P78" s="70" t="s">
        <v>73</v>
      </c>
      <c r="Q78" s="64">
        <f>SUM(Q69:Q77)</f>
        <v>38</v>
      </c>
      <c r="R78" s="64">
        <f>SUM(R69:R77)</f>
        <v>60</v>
      </c>
      <c r="S78" s="70" t="s">
        <v>73</v>
      </c>
      <c r="T78" s="70" t="s">
        <v>73</v>
      </c>
      <c r="U78" s="70" t="s">
        <v>73</v>
      </c>
      <c r="V78" s="70" t="s">
        <v>73</v>
      </c>
      <c r="W78" s="77"/>
      <c r="X78" s="77"/>
      <c r="Y78" s="20"/>
      <c r="Z78" s="20"/>
      <c r="AA78" s="20"/>
      <c r="AB78" s="20"/>
    </row>
    <row r="79" s="20" customFormat="1" ht="25" customHeight="1" spans="1:21">
      <c r="A79" s="94" t="s">
        <v>164</v>
      </c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131"/>
      <c r="T79" s="77"/>
      <c r="U79" s="77"/>
    </row>
    <row r="80" s="20" customFormat="1" ht="19" customHeight="1" spans="1:21">
      <c r="A80" s="59">
        <v>1</v>
      </c>
      <c r="B80" s="59" t="s">
        <v>165</v>
      </c>
      <c r="C80" s="96" t="s">
        <v>166</v>
      </c>
      <c r="D80" s="61" t="s">
        <v>167</v>
      </c>
      <c r="E80" s="65">
        <f t="shared" ref="E80:E88" si="8">G80/16</f>
        <v>4</v>
      </c>
      <c r="F80" s="66"/>
      <c r="G80" s="65">
        <v>64</v>
      </c>
      <c r="H80" s="66">
        <v>32</v>
      </c>
      <c r="I80" s="66">
        <v>32</v>
      </c>
      <c r="J80" s="64" t="str">
        <f t="shared" ref="J80:J88" si="9">IF((G80-H80)/G80&gt;=80%,"C",IF((G80-H80)/G80&lt;=20%,"A","B"))</f>
        <v>B</v>
      </c>
      <c r="K80" s="59" t="s">
        <v>168</v>
      </c>
      <c r="L80" s="61" t="s">
        <v>41</v>
      </c>
      <c r="M80" s="61" t="s">
        <v>42</v>
      </c>
      <c r="N80" s="61"/>
      <c r="O80" s="61"/>
      <c r="P80" s="61" t="s">
        <v>37</v>
      </c>
      <c r="Q80" s="61"/>
      <c r="R80" s="61"/>
      <c r="S80" s="61"/>
      <c r="T80" s="77"/>
      <c r="U80" s="77"/>
    </row>
    <row r="81" s="20" customFormat="1" ht="19" customHeight="1" spans="1:21">
      <c r="A81" s="59">
        <v>2</v>
      </c>
      <c r="B81" s="59"/>
      <c r="C81" s="96" t="s">
        <v>169</v>
      </c>
      <c r="D81" s="61" t="s">
        <v>170</v>
      </c>
      <c r="E81" s="65">
        <f t="shared" si="8"/>
        <v>2</v>
      </c>
      <c r="F81" s="66"/>
      <c r="G81" s="65">
        <f t="shared" ref="G80:G88" si="10">SUM(H81:I81)</f>
        <v>32</v>
      </c>
      <c r="H81" s="66">
        <v>16</v>
      </c>
      <c r="I81" s="66">
        <v>16</v>
      </c>
      <c r="J81" s="64" t="str">
        <f t="shared" si="9"/>
        <v>B</v>
      </c>
      <c r="K81" s="59"/>
      <c r="L81" s="61" t="s">
        <v>41</v>
      </c>
      <c r="M81" s="61" t="s">
        <v>42</v>
      </c>
      <c r="N81" s="61"/>
      <c r="O81" s="61"/>
      <c r="P81" s="61"/>
      <c r="Q81" s="61" t="s">
        <v>37</v>
      </c>
      <c r="R81" s="61"/>
      <c r="S81" s="61"/>
      <c r="T81" s="77"/>
      <c r="U81" s="77"/>
    </row>
    <row r="82" s="20" customFormat="1" ht="19" customHeight="1" spans="1:23">
      <c r="A82" s="59">
        <v>3</v>
      </c>
      <c r="B82" s="59"/>
      <c r="C82" s="96" t="s">
        <v>171</v>
      </c>
      <c r="D82" s="61" t="s">
        <v>172</v>
      </c>
      <c r="E82" s="65">
        <f t="shared" si="8"/>
        <v>4</v>
      </c>
      <c r="F82" s="66"/>
      <c r="G82" s="65">
        <f t="shared" si="10"/>
        <v>64</v>
      </c>
      <c r="H82" s="66">
        <v>32</v>
      </c>
      <c r="I82" s="66">
        <v>32</v>
      </c>
      <c r="J82" s="64" t="str">
        <f t="shared" si="9"/>
        <v>B</v>
      </c>
      <c r="K82" s="59"/>
      <c r="L82" s="61" t="s">
        <v>41</v>
      </c>
      <c r="M82" s="61" t="s">
        <v>42</v>
      </c>
      <c r="N82" s="61"/>
      <c r="O82" s="61"/>
      <c r="P82" s="61" t="s">
        <v>37</v>
      </c>
      <c r="Q82" s="61"/>
      <c r="R82" s="61"/>
      <c r="S82" s="61"/>
      <c r="T82" s="77"/>
      <c r="U82" s="77"/>
      <c r="W82" s="137"/>
    </row>
    <row r="83" s="20" customFormat="1" ht="19" customHeight="1" spans="1:21">
      <c r="A83" s="59">
        <v>1</v>
      </c>
      <c r="B83" s="59" t="s">
        <v>173</v>
      </c>
      <c r="C83" s="96" t="s">
        <v>174</v>
      </c>
      <c r="D83" s="61" t="s">
        <v>175</v>
      </c>
      <c r="E83" s="65">
        <f t="shared" si="8"/>
        <v>4</v>
      </c>
      <c r="F83" s="66"/>
      <c r="G83" s="65">
        <f t="shared" si="10"/>
        <v>64</v>
      </c>
      <c r="H83" s="66">
        <v>32</v>
      </c>
      <c r="I83" s="66">
        <v>32</v>
      </c>
      <c r="J83" s="64" t="str">
        <f t="shared" si="9"/>
        <v>B</v>
      </c>
      <c r="K83" s="59"/>
      <c r="L83" s="61" t="s">
        <v>41</v>
      </c>
      <c r="M83" s="61" t="s">
        <v>42</v>
      </c>
      <c r="N83" s="61"/>
      <c r="O83" s="61"/>
      <c r="P83" s="61"/>
      <c r="Q83" s="61"/>
      <c r="R83" s="61"/>
      <c r="S83" s="61" t="s">
        <v>37</v>
      </c>
      <c r="T83" s="77"/>
      <c r="U83" s="77"/>
    </row>
    <row r="84" s="20" customFormat="1" ht="19" customHeight="1" spans="1:21">
      <c r="A84" s="59">
        <v>2</v>
      </c>
      <c r="B84" s="59"/>
      <c r="C84" s="96" t="s">
        <v>176</v>
      </c>
      <c r="D84" s="61" t="s">
        <v>177</v>
      </c>
      <c r="E84" s="65">
        <f t="shared" si="8"/>
        <v>2</v>
      </c>
      <c r="F84" s="66"/>
      <c r="G84" s="65">
        <f t="shared" si="10"/>
        <v>32</v>
      </c>
      <c r="H84" s="66">
        <v>16</v>
      </c>
      <c r="I84" s="66">
        <v>16</v>
      </c>
      <c r="J84" s="64" t="str">
        <f t="shared" si="9"/>
        <v>B</v>
      </c>
      <c r="K84" s="59"/>
      <c r="L84" s="61" t="s">
        <v>41</v>
      </c>
      <c r="M84" s="61" t="s">
        <v>42</v>
      </c>
      <c r="N84" s="61"/>
      <c r="O84" s="61"/>
      <c r="P84" s="61"/>
      <c r="Q84" s="61"/>
      <c r="R84" s="61"/>
      <c r="S84" s="61" t="s">
        <v>37</v>
      </c>
      <c r="T84" s="77"/>
      <c r="U84" s="77"/>
    </row>
    <row r="85" s="20" customFormat="1" ht="19" customHeight="1" spans="1:21">
      <c r="A85" s="59">
        <v>3</v>
      </c>
      <c r="B85" s="59"/>
      <c r="C85" s="96" t="s">
        <v>178</v>
      </c>
      <c r="D85" s="61" t="s">
        <v>179</v>
      </c>
      <c r="E85" s="65">
        <f t="shared" si="8"/>
        <v>4</v>
      </c>
      <c r="F85" s="66"/>
      <c r="G85" s="65">
        <f t="shared" si="10"/>
        <v>64</v>
      </c>
      <c r="H85" s="66">
        <v>32</v>
      </c>
      <c r="I85" s="66">
        <v>32</v>
      </c>
      <c r="J85" s="64" t="str">
        <f t="shared" si="9"/>
        <v>B</v>
      </c>
      <c r="K85" s="59"/>
      <c r="L85" s="61" t="s">
        <v>41</v>
      </c>
      <c r="M85" s="61" t="s">
        <v>42</v>
      </c>
      <c r="N85" s="61"/>
      <c r="O85" s="61"/>
      <c r="P85" s="61"/>
      <c r="Q85" s="61"/>
      <c r="R85" s="61"/>
      <c r="S85" s="61" t="s">
        <v>37</v>
      </c>
      <c r="T85" s="77"/>
      <c r="U85" s="77"/>
    </row>
    <row r="86" s="20" customFormat="1" ht="19" customHeight="1" spans="1:21">
      <c r="A86" s="59">
        <v>1</v>
      </c>
      <c r="B86" s="59" t="s">
        <v>180</v>
      </c>
      <c r="C86" s="96" t="s">
        <v>181</v>
      </c>
      <c r="D86" s="61" t="s">
        <v>182</v>
      </c>
      <c r="E86" s="65">
        <f t="shared" si="8"/>
        <v>2</v>
      </c>
      <c r="F86" s="66"/>
      <c r="G86" s="65">
        <f t="shared" si="10"/>
        <v>32</v>
      </c>
      <c r="H86" s="66">
        <v>16</v>
      </c>
      <c r="I86" s="66">
        <v>16</v>
      </c>
      <c r="J86" s="64" t="str">
        <f t="shared" si="9"/>
        <v>B</v>
      </c>
      <c r="K86" s="59" t="s">
        <v>183</v>
      </c>
      <c r="L86" s="61" t="s">
        <v>41</v>
      </c>
      <c r="M86" s="61" t="s">
        <v>42</v>
      </c>
      <c r="N86" s="61"/>
      <c r="O86" s="61"/>
      <c r="P86" s="61" t="s">
        <v>37</v>
      </c>
      <c r="Q86" s="61"/>
      <c r="R86" s="61"/>
      <c r="S86" s="61"/>
      <c r="T86" s="77"/>
      <c r="U86" s="77"/>
    </row>
    <row r="87" s="20" customFormat="1" ht="19" customHeight="1" spans="1:21">
      <c r="A87" s="59">
        <v>2</v>
      </c>
      <c r="B87" s="59"/>
      <c r="C87" s="96" t="s">
        <v>184</v>
      </c>
      <c r="D87" s="61" t="s">
        <v>185</v>
      </c>
      <c r="E87" s="65">
        <f t="shared" si="8"/>
        <v>4</v>
      </c>
      <c r="F87" s="66"/>
      <c r="G87" s="65">
        <f t="shared" si="10"/>
        <v>64</v>
      </c>
      <c r="H87" s="66">
        <v>32</v>
      </c>
      <c r="I87" s="66">
        <v>32</v>
      </c>
      <c r="J87" s="64" t="str">
        <f t="shared" si="9"/>
        <v>B</v>
      </c>
      <c r="K87" s="59"/>
      <c r="L87" s="61" t="s">
        <v>41</v>
      </c>
      <c r="M87" s="61" t="s">
        <v>42</v>
      </c>
      <c r="N87" s="61"/>
      <c r="O87" s="61"/>
      <c r="P87" s="61" t="s">
        <v>37</v>
      </c>
      <c r="Q87" s="61"/>
      <c r="R87" s="61"/>
      <c r="S87" s="61"/>
      <c r="T87" s="77"/>
      <c r="U87" s="77"/>
    </row>
    <row r="88" s="20" customFormat="1" ht="19" customHeight="1" spans="1:21">
      <c r="A88" s="59">
        <v>3</v>
      </c>
      <c r="B88" s="59"/>
      <c r="C88" s="96" t="s">
        <v>186</v>
      </c>
      <c r="D88" s="61" t="s">
        <v>187</v>
      </c>
      <c r="E88" s="65">
        <f t="shared" si="8"/>
        <v>4</v>
      </c>
      <c r="F88" s="66"/>
      <c r="G88" s="65">
        <f t="shared" si="10"/>
        <v>64</v>
      </c>
      <c r="H88" s="66">
        <v>32</v>
      </c>
      <c r="I88" s="66">
        <v>32</v>
      </c>
      <c r="J88" s="64" t="str">
        <f t="shared" si="9"/>
        <v>B</v>
      </c>
      <c r="K88" s="59"/>
      <c r="L88" s="61" t="s">
        <v>41</v>
      </c>
      <c r="M88" s="61" t="s">
        <v>42</v>
      </c>
      <c r="N88" s="61"/>
      <c r="O88" s="61"/>
      <c r="P88" s="61"/>
      <c r="Q88" s="61" t="s">
        <v>37</v>
      </c>
      <c r="R88" s="61"/>
      <c r="S88" s="61"/>
      <c r="T88" s="77"/>
      <c r="U88" s="77"/>
    </row>
    <row r="89" s="23" customFormat="1" ht="19" customHeight="1" spans="1:21">
      <c r="A89" s="97" t="s">
        <v>188</v>
      </c>
      <c r="B89" s="98"/>
      <c r="C89" s="98"/>
      <c r="D89" s="99"/>
      <c r="E89" s="69">
        <v>10</v>
      </c>
      <c r="F89" s="69" t="s">
        <v>73</v>
      </c>
      <c r="G89" s="69">
        <v>160</v>
      </c>
      <c r="H89" s="107">
        <v>80</v>
      </c>
      <c r="I89" s="107">
        <v>80</v>
      </c>
      <c r="J89" s="107" t="s">
        <v>73</v>
      </c>
      <c r="K89" s="107" t="s">
        <v>73</v>
      </c>
      <c r="L89" s="107" t="s">
        <v>73</v>
      </c>
      <c r="M89" s="107" t="s">
        <v>73</v>
      </c>
      <c r="N89" s="107" t="s">
        <v>73</v>
      </c>
      <c r="O89" s="107" t="s">
        <v>73</v>
      </c>
      <c r="P89" s="107" t="s">
        <v>73</v>
      </c>
      <c r="Q89" s="107" t="s">
        <v>73</v>
      </c>
      <c r="R89" s="107" t="s">
        <v>73</v>
      </c>
      <c r="S89" s="107" t="s">
        <v>73</v>
      </c>
      <c r="T89" s="132"/>
      <c r="U89" s="132"/>
    </row>
    <row r="90" s="23" customFormat="1" ht="28" customHeight="1" spans="1:21">
      <c r="A90" s="100" t="s">
        <v>189</v>
      </c>
      <c r="B90" s="101"/>
      <c r="C90" s="101"/>
      <c r="D90" s="102"/>
      <c r="E90" s="69">
        <f>SUM(E89,J78,E66,E58)</f>
        <v>86</v>
      </c>
      <c r="F90" s="69" t="s">
        <v>73</v>
      </c>
      <c r="G90" s="69">
        <f>SUM(G89,L78,G66,G58)</f>
        <v>1728</v>
      </c>
      <c r="H90" s="107" t="s">
        <v>73</v>
      </c>
      <c r="I90" s="107" t="s">
        <v>73</v>
      </c>
      <c r="J90" s="107" t="s">
        <v>73</v>
      </c>
      <c r="K90" s="107" t="s">
        <v>73</v>
      </c>
      <c r="L90" s="107" t="s">
        <v>73</v>
      </c>
      <c r="M90" s="107" t="s">
        <v>73</v>
      </c>
      <c r="N90" s="107" t="s">
        <v>73</v>
      </c>
      <c r="O90" s="107" t="s">
        <v>73</v>
      </c>
      <c r="P90" s="107" t="s">
        <v>73</v>
      </c>
      <c r="Q90" s="107" t="s">
        <v>73</v>
      </c>
      <c r="R90" s="107" t="s">
        <v>73</v>
      </c>
      <c r="S90" s="107" t="s">
        <v>73</v>
      </c>
      <c r="T90" s="132"/>
      <c r="U90" s="132"/>
    </row>
    <row r="91" s="20" customFormat="1" ht="37" customHeight="1" spans="1:24">
      <c r="A91" s="100" t="s">
        <v>190</v>
      </c>
      <c r="B91" s="101"/>
      <c r="C91" s="101"/>
      <c r="D91" s="102"/>
      <c r="E91" s="69">
        <f>SUM(E90,E47)</f>
        <v>141</v>
      </c>
      <c r="F91" s="69" t="s">
        <v>73</v>
      </c>
      <c r="G91" s="69">
        <f>SUM(G90,G47)</f>
        <v>2656</v>
      </c>
      <c r="H91" s="66" t="s">
        <v>191</v>
      </c>
      <c r="I91" s="118"/>
      <c r="J91" s="118"/>
      <c r="K91" s="119">
        <f>(I47+I58+I66+N78+I89)/G91</f>
        <v>0.573042168674699</v>
      </c>
      <c r="L91" s="119"/>
      <c r="M91" s="119"/>
      <c r="N91" s="124" t="s">
        <v>192</v>
      </c>
      <c r="O91" s="125"/>
      <c r="P91" s="125"/>
      <c r="Q91" s="125"/>
      <c r="R91" s="133">
        <f>(G46+G89)/G91</f>
        <v>0.108433734939759</v>
      </c>
      <c r="S91" s="134"/>
      <c r="T91" s="77"/>
      <c r="U91" s="77"/>
      <c r="X91" s="20">
        <f>I47+I58+I66+N78</f>
        <v>1442</v>
      </c>
    </row>
    <row r="92" customHeight="1" spans="17:19">
      <c r="Q92" s="135"/>
      <c r="R92" s="135"/>
      <c r="S92" s="135"/>
    </row>
    <row r="93" customHeight="1" spans="1:21">
      <c r="A93" s="26"/>
      <c r="B93" s="26"/>
      <c r="C93" s="103"/>
      <c r="D93" s="26"/>
      <c r="E93" s="26"/>
      <c r="F93" s="26"/>
      <c r="G93" s="108"/>
      <c r="H93" s="26"/>
      <c r="I93" s="26"/>
      <c r="J93" s="26"/>
      <c r="K93" s="26"/>
      <c r="L93" s="26"/>
      <c r="M93" s="26"/>
      <c r="O93" s="26"/>
      <c r="P93" s="26"/>
      <c r="Q93" s="26"/>
      <c r="R93" s="26"/>
      <c r="S93" s="26"/>
      <c r="T93" s="26"/>
      <c r="U93" s="26"/>
    </row>
    <row r="94" customHeight="1" spans="1:21">
      <c r="A94" s="26"/>
      <c r="B94" s="26"/>
      <c r="C94" s="103"/>
      <c r="D94" s="26"/>
      <c r="E94" s="26"/>
      <c r="F94" s="26"/>
      <c r="G94" s="108"/>
      <c r="H94" s="26"/>
      <c r="I94" s="26"/>
      <c r="J94" s="26"/>
      <c r="K94" s="26"/>
      <c r="L94" s="26"/>
      <c r="M94" s="26"/>
      <c r="O94" s="26"/>
      <c r="P94" s="26"/>
      <c r="Q94" s="26"/>
      <c r="R94" s="26"/>
      <c r="S94" s="26"/>
      <c r="T94" s="26"/>
      <c r="U94" s="26"/>
    </row>
    <row r="95" customHeight="1" spans="1:21">
      <c r="A95" s="26"/>
      <c r="B95" s="26"/>
      <c r="C95" s="103"/>
      <c r="D95" s="26"/>
      <c r="E95" s="26"/>
      <c r="F95" s="26"/>
      <c r="G95" s="108"/>
      <c r="H95" s="26"/>
      <c r="I95" s="26"/>
      <c r="J95" s="26"/>
      <c r="K95" s="26"/>
      <c r="L95" s="26"/>
      <c r="M95" s="26"/>
      <c r="O95" s="26"/>
      <c r="P95" s="26"/>
      <c r="Q95" s="26"/>
      <c r="R95" s="26"/>
      <c r="S95" s="26"/>
      <c r="T95" s="26"/>
      <c r="U95" s="26"/>
    </row>
  </sheetData>
  <sheetProtection selectLockedCells="1" formatCells="0"/>
  <mergeCells count="111">
    <mergeCell ref="A1:U1"/>
    <mergeCell ref="A2:B2"/>
    <mergeCell ref="C2:F2"/>
    <mergeCell ref="G2:H2"/>
    <mergeCell ref="I2:M2"/>
    <mergeCell ref="N2:P2"/>
    <mergeCell ref="Q2:S2"/>
    <mergeCell ref="A3:S3"/>
    <mergeCell ref="E4:M4"/>
    <mergeCell ref="N4:S4"/>
    <mergeCell ref="N5:O5"/>
    <mergeCell ref="P5:Q5"/>
    <mergeCell ref="R5:S5"/>
    <mergeCell ref="A8:S8"/>
    <mergeCell ref="A9:S9"/>
    <mergeCell ref="A34:D34"/>
    <mergeCell ref="A35:S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A46:D46"/>
    <mergeCell ref="A47:D47"/>
    <mergeCell ref="A48:S48"/>
    <mergeCell ref="A49:S49"/>
    <mergeCell ref="B50:C50"/>
    <mergeCell ref="B51:C51"/>
    <mergeCell ref="B52:C52"/>
    <mergeCell ref="B53:C53"/>
    <mergeCell ref="B54:C54"/>
    <mergeCell ref="B55:C55"/>
    <mergeCell ref="B56:C56"/>
    <mergeCell ref="B57:C57"/>
    <mergeCell ref="A58:D58"/>
    <mergeCell ref="A59:S59"/>
    <mergeCell ref="B60:C60"/>
    <mergeCell ref="B61:C61"/>
    <mergeCell ref="B62:C62"/>
    <mergeCell ref="B63:C63"/>
    <mergeCell ref="B64:C64"/>
    <mergeCell ref="B65:C65"/>
    <mergeCell ref="A66:D66"/>
    <mergeCell ref="A67:V67"/>
    <mergeCell ref="B68:C68"/>
    <mergeCell ref="E68:I68"/>
    <mergeCell ref="J68:K68"/>
    <mergeCell ref="B69:C69"/>
    <mergeCell ref="E69:I69"/>
    <mergeCell ref="J69:K69"/>
    <mergeCell ref="B70:C70"/>
    <mergeCell ref="E70:I70"/>
    <mergeCell ref="J70:K70"/>
    <mergeCell ref="B71:C71"/>
    <mergeCell ref="E71:I71"/>
    <mergeCell ref="J71:K71"/>
    <mergeCell ref="B72:C72"/>
    <mergeCell ref="E72:I72"/>
    <mergeCell ref="J72:K72"/>
    <mergeCell ref="B73:C73"/>
    <mergeCell ref="E73:I73"/>
    <mergeCell ref="J73:K73"/>
    <mergeCell ref="B74:C74"/>
    <mergeCell ref="E74:I74"/>
    <mergeCell ref="J74:K74"/>
    <mergeCell ref="B75:C75"/>
    <mergeCell ref="E75:I75"/>
    <mergeCell ref="J75:K75"/>
    <mergeCell ref="B76:C76"/>
    <mergeCell ref="E76:I76"/>
    <mergeCell ref="J76:K76"/>
    <mergeCell ref="B77:C77"/>
    <mergeCell ref="E77:I77"/>
    <mergeCell ref="J77:K77"/>
    <mergeCell ref="A78:I78"/>
    <mergeCell ref="J78:K78"/>
    <mergeCell ref="A79:S79"/>
    <mergeCell ref="A89:D89"/>
    <mergeCell ref="A90:D90"/>
    <mergeCell ref="A91:D91"/>
    <mergeCell ref="H91:J91"/>
    <mergeCell ref="K91:M91"/>
    <mergeCell ref="N91:Q91"/>
    <mergeCell ref="R91:S91"/>
    <mergeCell ref="Q92:S92"/>
    <mergeCell ref="A4:A7"/>
    <mergeCell ref="B10:B19"/>
    <mergeCell ref="B20:B24"/>
    <mergeCell ref="B25:B28"/>
    <mergeCell ref="B31:B33"/>
    <mergeCell ref="B80:B82"/>
    <mergeCell ref="B83:B85"/>
    <mergeCell ref="B86:B88"/>
    <mergeCell ref="D4:D7"/>
    <mergeCell ref="E5:E7"/>
    <mergeCell ref="F5:F7"/>
    <mergeCell ref="G5:G7"/>
    <mergeCell ref="H5:H7"/>
    <mergeCell ref="I5:I7"/>
    <mergeCell ref="J5:J7"/>
    <mergeCell ref="K5:K7"/>
    <mergeCell ref="K80:K85"/>
    <mergeCell ref="K86:K88"/>
    <mergeCell ref="L5:L7"/>
    <mergeCell ref="M5:M7"/>
    <mergeCell ref="B4:C7"/>
  </mergeCells>
  <conditionalFormatting sqref="N1">
    <cfRule type="cellIs" dxfId="0" priority="129" stopIfTrue="1" operator="equal">
      <formula>"考试"</formula>
    </cfRule>
  </conditionalFormatting>
  <conditionalFormatting sqref="N92:N65536">
    <cfRule type="cellIs" dxfId="0" priority="36" stopIfTrue="1" operator="equal">
      <formula>"考试"</formula>
    </cfRule>
  </conditionalFormatting>
  <dataValidations count="2">
    <dataValidation type="list" showInputMessage="1" showErrorMessage="1" sqref="C2:F2">
      <formula1>"纺织服装学院,艺术设计学院,食品药品学院,机电工程学院,人工智能学院,经济贸易学院,教育体育学院"</formula1>
    </dataValidation>
    <dataValidation type="list" showInputMessage="1" showErrorMessage="1" sqref="I2:M2">
      <formula1>INDIRECT(C2)</formula1>
    </dataValidation>
  </dataValidations>
  <printOptions horizontalCentered="1"/>
  <pageMargins left="0.393700787401575" right="0.393700787401575" top="0.78740157480315" bottom="0.590551181102362" header="0.511811023622047" footer="0.511811023622047"/>
  <pageSetup paperSize="9" scale="85" orientation="portrait" horizontalDpi="600"/>
  <headerFooter alignWithMargins="0">
    <oddHeader>&amp;L&amp;"楷体_GB2312,常规"&amp;14附件：&amp;A</oddHead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zoomScaleSheetLayoutView="60" workbookViewId="0">
      <selection activeCell="F10" sqref="F10"/>
    </sheetView>
  </sheetViews>
  <sheetFormatPr defaultColWidth="8.75" defaultRowHeight="16.8"/>
  <cols>
    <col min="1" max="1" width="23.0803571428571" style="1" customWidth="1"/>
    <col min="2" max="2" width="17.0803571428571" style="1" customWidth="1"/>
    <col min="3" max="3" width="19.5803571428571" style="1" customWidth="1"/>
    <col min="4" max="4" width="14.75" style="1" customWidth="1"/>
    <col min="5" max="5" width="16.5803571428571" style="1" customWidth="1"/>
    <col min="6" max="6" width="19.5803571428571" style="1" customWidth="1"/>
    <col min="7" max="7" width="10.25" style="1" customWidth="1"/>
    <col min="8" max="8" width="10.8303571428571" style="1" customWidth="1"/>
    <col min="9" max="9" width="25.25" style="1" customWidth="1"/>
    <col min="10" max="10" width="8.25" style="1" customWidth="1"/>
    <col min="11" max="11" width="21.0803571428571" style="1" customWidth="1"/>
    <col min="12" max="12" width="15.8303571428571" style="1" customWidth="1"/>
    <col min="13" max="13" width="29.0803571428571" style="1" customWidth="1"/>
    <col min="14" max="16384" width="8.75" style="1"/>
  </cols>
  <sheetData>
    <row r="1" ht="20.15" customHeight="1" spans="1:13">
      <c r="A1" s="2" t="s">
        <v>193</v>
      </c>
      <c r="B1" s="2" t="s">
        <v>194</v>
      </c>
      <c r="C1" s="2" t="s">
        <v>195</v>
      </c>
      <c r="D1" s="2" t="s">
        <v>196</v>
      </c>
      <c r="E1" s="2" t="s">
        <v>197</v>
      </c>
      <c r="F1" s="7" t="s">
        <v>198</v>
      </c>
      <c r="G1" s="2" t="s">
        <v>199</v>
      </c>
      <c r="H1" s="8" t="s">
        <v>200</v>
      </c>
      <c r="I1" s="9" t="s">
        <v>193</v>
      </c>
      <c r="J1" s="9">
        <v>680402</v>
      </c>
      <c r="K1" s="9" t="s">
        <v>201</v>
      </c>
      <c r="L1" s="9" t="s">
        <v>202</v>
      </c>
      <c r="M1" s="11"/>
    </row>
    <row r="2" ht="20.15" customHeight="1" spans="1:12">
      <c r="A2" s="2" t="s">
        <v>203</v>
      </c>
      <c r="B2" s="2" t="s">
        <v>204</v>
      </c>
      <c r="C2" s="2" t="s">
        <v>205</v>
      </c>
      <c r="D2" s="2" t="s">
        <v>206</v>
      </c>
      <c r="E2" s="2" t="s">
        <v>207</v>
      </c>
      <c r="F2" s="2" t="s">
        <v>208</v>
      </c>
      <c r="G2" s="2"/>
      <c r="H2" s="2"/>
      <c r="I2" s="9" t="s">
        <v>203</v>
      </c>
      <c r="J2" s="9">
        <v>550105</v>
      </c>
      <c r="K2" s="9" t="s">
        <v>209</v>
      </c>
      <c r="L2" s="9" t="s">
        <v>210</v>
      </c>
    </row>
    <row r="3" ht="20.15" customHeight="1" spans="1:12">
      <c r="A3" s="2" t="s">
        <v>211</v>
      </c>
      <c r="B3" s="2" t="s">
        <v>212</v>
      </c>
      <c r="C3" s="2" t="s">
        <v>213</v>
      </c>
      <c r="D3" s="2" t="s">
        <v>214</v>
      </c>
      <c r="E3" s="2" t="s">
        <v>215</v>
      </c>
      <c r="F3" s="2" t="s">
        <v>216</v>
      </c>
      <c r="G3" s="2"/>
      <c r="H3" s="2"/>
      <c r="I3" s="9" t="s">
        <v>211</v>
      </c>
      <c r="J3" s="9">
        <v>550117</v>
      </c>
      <c r="K3" s="9" t="s">
        <v>209</v>
      </c>
      <c r="L3" s="9" t="s">
        <v>210</v>
      </c>
    </row>
    <row r="4" ht="20.15" customHeight="1" spans="1:12">
      <c r="A4" s="2" t="s">
        <v>217</v>
      </c>
      <c r="B4" s="2" t="s">
        <v>218</v>
      </c>
      <c r="C4" s="2" t="s">
        <v>219</v>
      </c>
      <c r="D4" s="2" t="s">
        <v>220</v>
      </c>
      <c r="E4" s="2" t="s">
        <v>221</v>
      </c>
      <c r="F4" s="2" t="s">
        <v>222</v>
      </c>
      <c r="G4" s="2"/>
      <c r="H4" s="2"/>
      <c r="I4" s="9" t="s">
        <v>217</v>
      </c>
      <c r="J4" s="9">
        <v>500408</v>
      </c>
      <c r="K4" s="9" t="s">
        <v>223</v>
      </c>
      <c r="L4" s="9" t="s">
        <v>224</v>
      </c>
    </row>
    <row r="5" ht="20.15" customHeight="1" spans="1:12">
      <c r="A5" s="2"/>
      <c r="B5" s="2" t="s">
        <v>225</v>
      </c>
      <c r="C5" s="2" t="s">
        <v>226</v>
      </c>
      <c r="D5" s="2" t="s">
        <v>227</v>
      </c>
      <c r="E5" s="2" t="s">
        <v>228</v>
      </c>
      <c r="F5" s="4" t="s">
        <v>229</v>
      </c>
      <c r="G5" s="2"/>
      <c r="H5" s="2"/>
      <c r="I5" s="9" t="s">
        <v>194</v>
      </c>
      <c r="J5" s="9">
        <v>680301</v>
      </c>
      <c r="K5" s="9" t="s">
        <v>201</v>
      </c>
      <c r="L5" s="9" t="s">
        <v>230</v>
      </c>
    </row>
    <row r="6" ht="20.15" customHeight="1" spans="1:12">
      <c r="A6" s="2"/>
      <c r="B6" s="2" t="s">
        <v>231</v>
      </c>
      <c r="C6" s="2" t="s">
        <v>232</v>
      </c>
      <c r="D6" s="2"/>
      <c r="E6" s="2"/>
      <c r="F6" s="2"/>
      <c r="G6" s="2"/>
      <c r="H6" s="2"/>
      <c r="I6" s="9" t="s">
        <v>204</v>
      </c>
      <c r="J6" s="9">
        <v>550101</v>
      </c>
      <c r="K6" s="9" t="s">
        <v>209</v>
      </c>
      <c r="L6" s="9" t="s">
        <v>210</v>
      </c>
    </row>
    <row r="7" ht="20.15" customHeight="1" spans="1:12">
      <c r="A7" s="2"/>
      <c r="B7" s="2" t="s">
        <v>233</v>
      </c>
      <c r="C7" s="2" t="s">
        <v>234</v>
      </c>
      <c r="D7" s="2"/>
      <c r="E7" s="2"/>
      <c r="F7" s="2"/>
      <c r="G7" s="2"/>
      <c r="H7" s="2"/>
      <c r="I7" s="9" t="s">
        <v>212</v>
      </c>
      <c r="J7" s="9">
        <v>550102</v>
      </c>
      <c r="K7" s="9" t="s">
        <v>209</v>
      </c>
      <c r="L7" s="9" t="s">
        <v>210</v>
      </c>
    </row>
    <row r="8" ht="20.15" customHeight="1" spans="1:12">
      <c r="A8" s="2"/>
      <c r="B8" s="2"/>
      <c r="C8" s="2" t="s">
        <v>235</v>
      </c>
      <c r="D8" s="2"/>
      <c r="E8" s="2"/>
      <c r="F8" s="2"/>
      <c r="G8" s="2"/>
      <c r="H8" s="2"/>
      <c r="I8" s="9" t="s">
        <v>218</v>
      </c>
      <c r="J8" s="9">
        <v>280201</v>
      </c>
      <c r="K8" s="9" t="s">
        <v>201</v>
      </c>
      <c r="L8" s="9" t="s">
        <v>236</v>
      </c>
    </row>
    <row r="9" ht="20.15" customHeight="1" spans="1:12">
      <c r="A9" s="3"/>
      <c r="B9" s="3"/>
      <c r="C9" s="4" t="s">
        <v>237</v>
      </c>
      <c r="D9" s="2"/>
      <c r="E9" s="3"/>
      <c r="F9" s="3"/>
      <c r="G9" s="3"/>
      <c r="H9" s="3"/>
      <c r="I9" s="9" t="s">
        <v>225</v>
      </c>
      <c r="J9" s="9">
        <v>440106</v>
      </c>
      <c r="K9" s="9" t="s">
        <v>238</v>
      </c>
      <c r="L9" s="9" t="s">
        <v>239</v>
      </c>
    </row>
    <row r="10" ht="20.15" customHeight="1" spans="1:12">
      <c r="A10" s="3"/>
      <c r="B10" s="3"/>
      <c r="C10" s="4" t="s">
        <v>240</v>
      </c>
      <c r="D10" s="2"/>
      <c r="E10" s="3"/>
      <c r="F10" s="3"/>
      <c r="G10" s="3"/>
      <c r="H10" s="3"/>
      <c r="I10" s="9" t="s">
        <v>231</v>
      </c>
      <c r="J10" s="9">
        <v>550113</v>
      </c>
      <c r="K10" s="9" t="s">
        <v>209</v>
      </c>
      <c r="L10" s="9" t="s">
        <v>210</v>
      </c>
    </row>
    <row r="11" ht="20.15" customHeight="1" spans="1:12">
      <c r="A11" s="3"/>
      <c r="B11" s="3"/>
      <c r="C11" s="3"/>
      <c r="E11" s="3"/>
      <c r="F11" s="3"/>
      <c r="G11" s="3"/>
      <c r="H11" s="3"/>
      <c r="I11" s="9" t="s">
        <v>233</v>
      </c>
      <c r="J11" s="9">
        <v>440102</v>
      </c>
      <c r="K11" s="9" t="s">
        <v>238</v>
      </c>
      <c r="L11" s="9" t="s">
        <v>239</v>
      </c>
    </row>
    <row r="12" ht="20.15" customHeight="1" spans="1:12">
      <c r="A12" s="3"/>
      <c r="B12" s="3"/>
      <c r="C12" s="3"/>
      <c r="D12" s="3"/>
      <c r="E12" s="3"/>
      <c r="F12" s="3"/>
      <c r="G12" s="3"/>
      <c r="H12" s="3"/>
      <c r="I12" s="9" t="s">
        <v>195</v>
      </c>
      <c r="J12" s="9">
        <v>490104</v>
      </c>
      <c r="K12" s="9" t="s">
        <v>241</v>
      </c>
      <c r="L12" s="9" t="s">
        <v>242</v>
      </c>
    </row>
    <row r="13" ht="20.15" customHeight="1" spans="1:12">
      <c r="A13" s="3"/>
      <c r="B13" s="3"/>
      <c r="C13" s="3"/>
      <c r="D13" s="3"/>
      <c r="E13" s="3"/>
      <c r="F13" s="3"/>
      <c r="G13" s="3"/>
      <c r="H13" s="3"/>
      <c r="I13" s="9" t="s">
        <v>205</v>
      </c>
      <c r="J13" s="9">
        <v>490201</v>
      </c>
      <c r="K13" s="9" t="s">
        <v>241</v>
      </c>
      <c r="L13" s="9" t="s">
        <v>243</v>
      </c>
    </row>
    <row r="14" ht="20.15" customHeight="1" spans="1:12">
      <c r="A14" s="3"/>
      <c r="B14" s="3"/>
      <c r="C14" s="3"/>
      <c r="D14" s="3"/>
      <c r="E14" s="3"/>
      <c r="F14" s="3"/>
      <c r="G14" s="3"/>
      <c r="H14" s="3"/>
      <c r="I14" s="9" t="s">
        <v>213</v>
      </c>
      <c r="J14" s="9">
        <v>490206</v>
      </c>
      <c r="K14" s="9" t="s">
        <v>241</v>
      </c>
      <c r="L14" s="9" t="s">
        <v>243</v>
      </c>
    </row>
    <row r="15" ht="20.15" customHeight="1" spans="1:12">
      <c r="A15" s="3"/>
      <c r="B15" s="3"/>
      <c r="C15" s="3"/>
      <c r="D15" s="3"/>
      <c r="E15" s="3"/>
      <c r="F15" s="3"/>
      <c r="G15" s="3"/>
      <c r="H15" s="3"/>
      <c r="I15" s="9" t="s">
        <v>219</v>
      </c>
      <c r="J15" s="9">
        <v>490208</v>
      </c>
      <c r="K15" s="9" t="s">
        <v>241</v>
      </c>
      <c r="L15" s="9" t="s">
        <v>243</v>
      </c>
    </row>
    <row r="16" ht="20.15" customHeight="1" spans="1:12">
      <c r="A16" s="3"/>
      <c r="B16" s="3"/>
      <c r="C16" s="3"/>
      <c r="D16" s="3"/>
      <c r="E16" s="3"/>
      <c r="F16" s="3"/>
      <c r="G16" s="3"/>
      <c r="H16" s="3"/>
      <c r="I16" s="9" t="s">
        <v>226</v>
      </c>
      <c r="J16" s="9">
        <v>520415</v>
      </c>
      <c r="K16" s="9" t="s">
        <v>244</v>
      </c>
      <c r="L16" s="9" t="s">
        <v>245</v>
      </c>
    </row>
    <row r="17" ht="20.15" customHeight="1" spans="1:12">
      <c r="A17" s="3"/>
      <c r="B17" s="3"/>
      <c r="C17" s="3"/>
      <c r="D17" s="3"/>
      <c r="E17" s="3"/>
      <c r="F17" s="3"/>
      <c r="G17" s="3"/>
      <c r="H17" s="3"/>
      <c r="I17" s="9" t="s">
        <v>232</v>
      </c>
      <c r="J17" s="9">
        <v>520801</v>
      </c>
      <c r="K17" s="9" t="s">
        <v>244</v>
      </c>
      <c r="L17" s="9" t="s">
        <v>246</v>
      </c>
    </row>
    <row r="18" ht="20.15" customHeight="1" spans="1:12">
      <c r="A18" s="3"/>
      <c r="B18" s="3"/>
      <c r="C18" s="3"/>
      <c r="D18" s="3"/>
      <c r="E18" s="3"/>
      <c r="F18" s="3"/>
      <c r="G18" s="3"/>
      <c r="H18" s="3"/>
      <c r="I18" s="9" t="s">
        <v>234</v>
      </c>
      <c r="J18" s="9">
        <v>540202</v>
      </c>
      <c r="K18" s="9" t="s">
        <v>247</v>
      </c>
      <c r="L18" s="9" t="s">
        <v>248</v>
      </c>
    </row>
    <row r="19" ht="20.15" customHeight="1" spans="1:12">
      <c r="A19" s="3"/>
      <c r="B19" s="3"/>
      <c r="C19" s="3"/>
      <c r="D19" s="3"/>
      <c r="E19" s="3"/>
      <c r="F19" s="3"/>
      <c r="G19" s="3"/>
      <c r="H19" s="3"/>
      <c r="I19" s="9" t="s">
        <v>235</v>
      </c>
      <c r="J19" s="9">
        <v>490101</v>
      </c>
      <c r="K19" s="9" t="s">
        <v>241</v>
      </c>
      <c r="L19" s="9" t="s">
        <v>242</v>
      </c>
    </row>
    <row r="20" ht="20.15" customHeight="1" spans="1:12">
      <c r="A20" s="3"/>
      <c r="B20" s="3"/>
      <c r="C20" s="3"/>
      <c r="D20" s="3"/>
      <c r="E20" s="3"/>
      <c r="F20" s="3"/>
      <c r="G20" s="3"/>
      <c r="H20" s="3"/>
      <c r="I20" s="9" t="s">
        <v>196</v>
      </c>
      <c r="J20" s="9">
        <v>460202</v>
      </c>
      <c r="K20" s="9" t="s">
        <v>249</v>
      </c>
      <c r="L20" s="9" t="s">
        <v>250</v>
      </c>
    </row>
    <row r="21" ht="20.15" customHeight="1" spans="1:12">
      <c r="A21" s="3"/>
      <c r="B21" s="3"/>
      <c r="C21" s="3"/>
      <c r="D21" s="3"/>
      <c r="E21" s="3"/>
      <c r="F21" s="3"/>
      <c r="G21" s="3"/>
      <c r="H21" s="3"/>
      <c r="I21" s="9" t="s">
        <v>206</v>
      </c>
      <c r="J21" s="9">
        <v>460301</v>
      </c>
      <c r="K21" s="9" t="s">
        <v>249</v>
      </c>
      <c r="L21" s="9" t="s">
        <v>251</v>
      </c>
    </row>
    <row r="22" ht="20.15" customHeight="1" spans="1:12">
      <c r="A22" s="3"/>
      <c r="B22" s="3"/>
      <c r="C22" s="3"/>
      <c r="D22" s="3"/>
      <c r="E22" s="3"/>
      <c r="F22" s="3"/>
      <c r="G22" s="3"/>
      <c r="H22" s="3"/>
      <c r="I22" s="9" t="s">
        <v>214</v>
      </c>
      <c r="J22" s="9">
        <v>460303</v>
      </c>
      <c r="K22" s="9" t="s">
        <v>249</v>
      </c>
      <c r="L22" s="9" t="s">
        <v>251</v>
      </c>
    </row>
    <row r="23" ht="20.15" customHeight="1" spans="1:12">
      <c r="A23" s="3"/>
      <c r="B23" s="3"/>
      <c r="C23" s="3"/>
      <c r="D23" s="3"/>
      <c r="E23" s="3"/>
      <c r="F23" s="3"/>
      <c r="G23" s="3"/>
      <c r="H23" s="3"/>
      <c r="I23" s="9" t="s">
        <v>220</v>
      </c>
      <c r="J23" s="9">
        <v>460305</v>
      </c>
      <c r="K23" s="9" t="s">
        <v>249</v>
      </c>
      <c r="L23" s="9" t="s">
        <v>251</v>
      </c>
    </row>
    <row r="24" ht="20.15" customHeight="1" spans="1:12">
      <c r="A24" s="3"/>
      <c r="B24" s="3"/>
      <c r="C24" s="3"/>
      <c r="D24" s="3"/>
      <c r="E24" s="3"/>
      <c r="F24" s="3"/>
      <c r="G24" s="3"/>
      <c r="H24" s="3"/>
      <c r="I24" s="9" t="s">
        <v>227</v>
      </c>
      <c r="J24" s="9">
        <v>460702</v>
      </c>
      <c r="K24" s="9" t="s">
        <v>249</v>
      </c>
      <c r="L24" s="9" t="s">
        <v>252</v>
      </c>
    </row>
    <row r="25" ht="20.15" customHeight="1" spans="1:12">
      <c r="A25" s="3"/>
      <c r="B25" s="3"/>
      <c r="C25" s="3"/>
      <c r="D25" s="3"/>
      <c r="E25" s="3"/>
      <c r="F25" s="3"/>
      <c r="G25" s="3"/>
      <c r="H25" s="3"/>
      <c r="I25" s="9" t="s">
        <v>197</v>
      </c>
      <c r="J25" s="9">
        <v>510205</v>
      </c>
      <c r="K25" s="9" t="s">
        <v>253</v>
      </c>
      <c r="L25" s="9" t="s">
        <v>254</v>
      </c>
    </row>
    <row r="26" ht="20.15" customHeight="1" spans="1:12">
      <c r="A26" s="3"/>
      <c r="B26" s="3"/>
      <c r="C26" s="3"/>
      <c r="D26" s="3"/>
      <c r="E26" s="3"/>
      <c r="F26" s="3"/>
      <c r="G26" s="3"/>
      <c r="H26" s="3"/>
      <c r="I26" s="9" t="s">
        <v>207</v>
      </c>
      <c r="J26" s="9">
        <v>510206</v>
      </c>
      <c r="K26" s="9" t="s">
        <v>253</v>
      </c>
      <c r="L26" s="9" t="s">
        <v>254</v>
      </c>
    </row>
    <row r="27" ht="20.15" customHeight="1" spans="1:12">
      <c r="A27" s="3"/>
      <c r="B27" s="3"/>
      <c r="C27" s="3"/>
      <c r="D27" s="3"/>
      <c r="E27" s="3"/>
      <c r="F27" s="3"/>
      <c r="G27" s="3"/>
      <c r="H27" s="3"/>
      <c r="I27" s="9" t="s">
        <v>215</v>
      </c>
      <c r="J27" s="9">
        <v>510207</v>
      </c>
      <c r="K27" s="9" t="s">
        <v>253</v>
      </c>
      <c r="L27" s="9" t="s">
        <v>254</v>
      </c>
    </row>
    <row r="28" ht="20.15" customHeight="1" spans="1:12">
      <c r="A28" s="3"/>
      <c r="B28" s="3"/>
      <c r="C28" s="3"/>
      <c r="D28" s="3"/>
      <c r="E28" s="3"/>
      <c r="F28" s="3"/>
      <c r="G28" s="3"/>
      <c r="H28" s="3"/>
      <c r="I28" s="9" t="s">
        <v>221</v>
      </c>
      <c r="J28" s="9">
        <v>510209</v>
      </c>
      <c r="K28" s="9" t="s">
        <v>253</v>
      </c>
      <c r="L28" s="9" t="s">
        <v>254</v>
      </c>
    </row>
    <row r="29" ht="20.15" customHeight="1" spans="1:12">
      <c r="A29" s="3"/>
      <c r="B29" s="3"/>
      <c r="C29" s="3"/>
      <c r="D29" s="3"/>
      <c r="E29" s="3"/>
      <c r="F29" s="3"/>
      <c r="G29" s="3"/>
      <c r="H29" s="3"/>
      <c r="I29" s="9" t="s">
        <v>228</v>
      </c>
      <c r="J29" s="9">
        <v>510302</v>
      </c>
      <c r="K29" s="9" t="s">
        <v>253</v>
      </c>
      <c r="L29" s="9" t="s">
        <v>255</v>
      </c>
    </row>
    <row r="30" ht="20.15" customHeight="1" spans="1:12">
      <c r="A30" s="3"/>
      <c r="B30" s="3"/>
      <c r="C30" s="3"/>
      <c r="D30" s="3"/>
      <c r="E30" s="3"/>
      <c r="F30" s="3"/>
      <c r="G30" s="3"/>
      <c r="H30" s="3"/>
      <c r="I30" s="10" t="s">
        <v>198</v>
      </c>
      <c r="J30" s="9">
        <v>530301</v>
      </c>
      <c r="K30" s="9" t="s">
        <v>256</v>
      </c>
      <c r="L30" s="9" t="s">
        <v>257</v>
      </c>
    </row>
    <row r="31" ht="20.15" customHeight="1" spans="1:12">
      <c r="A31" s="3"/>
      <c r="B31" s="3"/>
      <c r="C31" s="3"/>
      <c r="D31" s="3"/>
      <c r="E31" s="3"/>
      <c r="F31" s="3"/>
      <c r="G31" s="3"/>
      <c r="H31" s="3"/>
      <c r="I31" s="9" t="s">
        <v>208</v>
      </c>
      <c r="J31" s="9">
        <v>530302</v>
      </c>
      <c r="K31" s="9" t="s">
        <v>256</v>
      </c>
      <c r="L31" s="9" t="s">
        <v>257</v>
      </c>
    </row>
    <row r="32" ht="20.15" customHeight="1" spans="1:12">
      <c r="A32" s="3"/>
      <c r="B32" s="3"/>
      <c r="C32" s="3"/>
      <c r="D32" s="3"/>
      <c r="E32" s="3"/>
      <c r="F32" s="3"/>
      <c r="G32" s="3"/>
      <c r="H32" s="3"/>
      <c r="I32" s="9" t="s">
        <v>216</v>
      </c>
      <c r="J32" s="9">
        <v>530701</v>
      </c>
      <c r="K32" s="9" t="s">
        <v>256</v>
      </c>
      <c r="L32" s="9" t="s">
        <v>258</v>
      </c>
    </row>
    <row r="33" ht="20.15" customHeight="1" spans="1:12">
      <c r="A33" s="5"/>
      <c r="B33" s="5"/>
      <c r="C33" s="5"/>
      <c r="D33" s="5"/>
      <c r="E33" s="5"/>
      <c r="F33" s="5"/>
      <c r="G33" s="5"/>
      <c r="H33" s="5"/>
      <c r="I33" s="9" t="s">
        <v>222</v>
      </c>
      <c r="J33" s="9">
        <v>540106</v>
      </c>
      <c r="K33" s="9" t="s">
        <v>247</v>
      </c>
      <c r="L33" s="9" t="s">
        <v>259</v>
      </c>
    </row>
    <row r="34" ht="20.15" customHeight="1" spans="9:12">
      <c r="I34" s="9" t="s">
        <v>199</v>
      </c>
      <c r="J34" s="9" t="s">
        <v>260</v>
      </c>
      <c r="K34" s="9" t="s">
        <v>261</v>
      </c>
      <c r="L34" s="9" t="s">
        <v>262</v>
      </c>
    </row>
    <row r="35" ht="17.6" spans="4:12">
      <c r="D35" s="6"/>
      <c r="I35" s="4" t="s">
        <v>237</v>
      </c>
      <c r="J35" s="4">
        <v>590302</v>
      </c>
      <c r="K35" s="1" t="s">
        <v>263</v>
      </c>
      <c r="L35" s="4" t="s">
        <v>264</v>
      </c>
    </row>
    <row r="36" ht="17.6" spans="9:12">
      <c r="I36" s="4" t="s">
        <v>240</v>
      </c>
      <c r="J36" s="4">
        <v>590104</v>
      </c>
      <c r="K36" s="1" t="s">
        <v>263</v>
      </c>
      <c r="L36" s="4" t="s">
        <v>265</v>
      </c>
    </row>
    <row r="37" ht="17.6" spans="9:12">
      <c r="I37" s="4" t="s">
        <v>229</v>
      </c>
      <c r="J37" s="4">
        <v>530305</v>
      </c>
      <c r="K37" s="9" t="s">
        <v>256</v>
      </c>
      <c r="L37" s="9" t="s">
        <v>257</v>
      </c>
    </row>
  </sheetData>
  <pageMargins left="0.75" right="0.75" top="1" bottom="1" header="0.5" footer="0.5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专业学分制指导性教学计划表</vt:lpstr>
      <vt:lpstr>专业名称及代码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jwc-117</dc:creator>
  <cp:lastModifiedBy>玲娜贝儿</cp:lastModifiedBy>
  <cp:revision>1</cp:revision>
  <dcterms:created xsi:type="dcterms:W3CDTF">1996-12-17T08:32:00Z</dcterms:created>
  <cp:lastPrinted>2023-04-14T08:38:00Z</cp:lastPrinted>
  <dcterms:modified xsi:type="dcterms:W3CDTF">2025-08-13T09:28:26Z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61FAC427F3FA1D7D4AF89B68205A0C68_43</vt:lpwstr>
  </property>
</Properties>
</file>