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专业学分制指导性教学计划表" sheetId="4" r:id="rId1"/>
    <sheet name="专业名称及代码" sheetId="1" r:id="rId2"/>
    <sheet name="学分计算" sheetId="5" r:id="rId3"/>
  </sheets>
  <definedNames>
    <definedName name="服装学院">专业名称及代码!$A:$A</definedName>
    <definedName name="机电工程与自动化学院">专业名称及代码!$D:$D</definedName>
    <definedName name="教育学院">专业名称及代码!$G:$G</definedName>
    <definedName name="经济贸易学院">专业名称及代码!$F:$F</definedName>
    <definedName name="人工智能与大数据学院">专业名称及代码!$E:$E</definedName>
    <definedName name="食品药品学院">专业名称及代码!$C:$C</definedName>
    <definedName name="艺术与产品设计学院">专业名称及代码!$B:$B</definedName>
    <definedName name="_xlnm._FilterDatabase" localSheetId="0" hidden="1">专业学分制指导性教学计划表!$A$3:$S$28</definedName>
    <definedName name="_xlnm._FilterDatabase" localSheetId="2" hidden="1">学分计算!$A$3:$S$28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<sst xmlns="http://schemas.openxmlformats.org/spreadsheetml/2006/main" count="1230" uniqueCount="283">
  <si>
    <r>
      <rPr>
        <b/>
        <sz val="24"/>
        <rFont val="楷体_GB2312"/>
        <charset val="134"/>
      </rPr>
      <t>云计算技术应用</t>
    </r>
    <r>
      <rPr>
        <b/>
        <sz val="24"/>
        <color indexed="8"/>
        <rFont val="楷体_GB2312"/>
        <charset val="134"/>
      </rPr>
      <t xml:space="preserve">专业教学进程安排表
</t>
    </r>
    <r>
      <rPr>
        <b/>
        <sz val="16"/>
        <color indexed="8"/>
        <rFont val="楷体_GB2312"/>
        <charset val="134"/>
      </rPr>
      <t>（2025版）</t>
    </r>
  </si>
  <si>
    <t>系部名称：</t>
  </si>
  <si>
    <t>人工智能学院</t>
  </si>
  <si>
    <t>专业名称：</t>
  </si>
  <si>
    <t>云计算技术应用</t>
  </si>
  <si>
    <t>专业代码：</t>
  </si>
  <si>
    <r>
      <rPr>
        <b/>
        <sz val="10"/>
        <color rgb="FF000000"/>
        <rFont val="宋体"/>
        <charset val="134"/>
      </rPr>
      <t>培养类型：</t>
    </r>
    <r>
      <rPr>
        <sz val="10"/>
        <color rgb="FF000000"/>
        <rFont val="宋体"/>
        <charset val="134"/>
      </rPr>
      <t xml:space="preserve">高等职业教育          </t>
    </r>
    <r>
      <rPr>
        <b/>
        <sz val="10"/>
        <color rgb="FF000000"/>
        <rFont val="宋体"/>
        <charset val="134"/>
      </rPr>
      <t>培养层次：</t>
    </r>
    <r>
      <rPr>
        <sz val="10"/>
        <color rgb="FF000000"/>
        <rFont val="宋体"/>
        <charset val="134"/>
      </rPr>
      <t xml:space="preserve">专科           </t>
    </r>
    <r>
      <rPr>
        <b/>
        <sz val="10"/>
        <color rgb="FF000000"/>
        <rFont val="宋体"/>
        <charset val="134"/>
      </rPr>
      <t>标准学制：</t>
    </r>
    <r>
      <rPr>
        <sz val="10"/>
        <color rgb="FF000000"/>
        <rFont val="宋体"/>
        <charset val="134"/>
      </rPr>
      <t xml:space="preserve">2年（五年一贯制转段）        </t>
    </r>
    <r>
      <rPr>
        <b/>
        <sz val="10"/>
        <color rgb="FF000000"/>
        <rFont val="宋体"/>
        <charset val="134"/>
      </rPr>
      <t>修读年限：</t>
    </r>
    <r>
      <rPr>
        <sz val="10"/>
        <color rgb="FF000000"/>
        <rFont val="宋体"/>
        <charset val="134"/>
      </rPr>
      <t xml:space="preserve">2～5年
</t>
    </r>
    <r>
      <rPr>
        <b/>
        <sz val="10"/>
        <color rgb="FF000000"/>
        <rFont val="宋体"/>
        <charset val="134"/>
      </rPr>
      <t>招生对象：</t>
    </r>
    <r>
      <rPr>
        <sz val="10"/>
        <color rgb="FF000000"/>
        <rFont val="宋体"/>
        <charset val="134"/>
      </rPr>
      <t xml:space="preserve">普通高中毕业、中等职业学校毕业或具有同等学力者 
</t>
    </r>
  </si>
  <si>
    <t>序号</t>
  </si>
  <si>
    <t>课程信息</t>
  </si>
  <si>
    <t>课程代码</t>
  </si>
  <si>
    <t>课程学分/学时/类别/考核</t>
  </si>
  <si>
    <t>课程开设学年/学期/周数</t>
  </si>
  <si>
    <t>总学分</t>
  </si>
  <si>
    <t>周学时</t>
  </si>
  <si>
    <t>总学时</t>
  </si>
  <si>
    <t>理论
学时</t>
  </si>
  <si>
    <t>实践
学时</t>
  </si>
  <si>
    <t>课程
类别</t>
  </si>
  <si>
    <t>修读
类型</t>
  </si>
  <si>
    <t>考核
方式</t>
  </si>
  <si>
    <t>考核
方法</t>
  </si>
  <si>
    <t>一年级</t>
  </si>
  <si>
    <t>二年级</t>
  </si>
  <si>
    <t>三年级</t>
  </si>
  <si>
    <t>一</t>
  </si>
  <si>
    <t>二</t>
  </si>
  <si>
    <t>三</t>
  </si>
  <si>
    <t>四</t>
  </si>
  <si>
    <t>五</t>
  </si>
  <si>
    <t>六</t>
  </si>
  <si>
    <t>一、公共基础课程</t>
  </si>
  <si>
    <t>（一）文化素养课程</t>
  </si>
  <si>
    <t>思品
修养课</t>
  </si>
  <si>
    <t>思想道德与法治</t>
  </si>
  <si>
    <t>30811A01</t>
  </si>
  <si>
    <t>必修</t>
  </si>
  <si>
    <t>考试</t>
  </si>
  <si>
    <t>笔试</t>
  </si>
  <si>
    <t>●</t>
  </si>
  <si>
    <t>习近平新时代中国特色社会主义思想概论</t>
  </si>
  <si>
    <t>30811A02</t>
  </si>
  <si>
    <t>毛泽东思想和中国特色社会主义理论体系概论</t>
  </si>
  <si>
    <t>30811A03</t>
  </si>
  <si>
    <t>形势与政策（一）</t>
  </si>
  <si>
    <t>30811A04</t>
  </si>
  <si>
    <t>考查</t>
  </si>
  <si>
    <t>其他</t>
  </si>
  <si>
    <t>形势与政策（二）</t>
  </si>
  <si>
    <t>30811A05</t>
  </si>
  <si>
    <t>形势与政策（三）</t>
  </si>
  <si>
    <t>30811A06</t>
  </si>
  <si>
    <t>形势与政策（四）</t>
  </si>
  <si>
    <t>30811A07</t>
  </si>
  <si>
    <t>军事理论</t>
  </si>
  <si>
    <t>30811A16</t>
  </si>
  <si>
    <t>军事技能</t>
  </si>
  <si>
    <t>30811C10</t>
  </si>
  <si>
    <t>学科
素养课</t>
  </si>
  <si>
    <t>人工智能导论</t>
  </si>
  <si>
    <t>30811B06</t>
  </si>
  <si>
    <t>信息技术</t>
  </si>
  <si>
    <t>30811B01</t>
  </si>
  <si>
    <t>大学英语（一）</t>
  </si>
  <si>
    <t>30811A09</t>
  </si>
  <si>
    <t xml:space="preserve">● </t>
  </si>
  <si>
    <t>大学英语（二）</t>
  </si>
  <si>
    <t>30811A10</t>
  </si>
  <si>
    <t>大学语文（一）</t>
  </si>
  <si>
    <t>30811A11</t>
  </si>
  <si>
    <t>健康
素养课</t>
  </si>
  <si>
    <t>大学体育（一）</t>
  </si>
  <si>
    <t>30811C02</t>
  </si>
  <si>
    <t>大学体育（二）</t>
  </si>
  <si>
    <t>30811C03</t>
  </si>
  <si>
    <t>体育专项（必选其中1门）</t>
  </si>
  <si>
    <t>30811C04</t>
  </si>
  <si>
    <t>限选</t>
  </si>
  <si>
    <t>心理健康教育</t>
  </si>
  <si>
    <t>30811B02</t>
  </si>
  <si>
    <t>美育
素养课</t>
  </si>
  <si>
    <t>美学和艺术史论类、艺术鉴赏和评论类、艺术体验和实践类（必选其中1门）</t>
  </si>
  <si>
    <t>30811A12</t>
  </si>
  <si>
    <t>A</t>
  </si>
  <si>
    <t>劳动
素养课</t>
  </si>
  <si>
    <t>劳动（一）生活劳动</t>
  </si>
  <si>
    <t>劳动（二）公益劳动</t>
  </si>
  <si>
    <t>劳动（三）专业劳动</t>
  </si>
  <si>
    <t>劳动（四）岗位劳动</t>
  </si>
  <si>
    <t>就业创业课</t>
  </si>
  <si>
    <t>职业生涯规划</t>
  </si>
  <si>
    <t>30811B03</t>
  </si>
  <si>
    <t>创新创业教育</t>
  </si>
  <si>
    <t>30811B04</t>
  </si>
  <si>
    <t>就业指导</t>
  </si>
  <si>
    <t>30811B05</t>
  </si>
  <si>
    <t>文化素养课程小计</t>
  </si>
  <si>
    <t>—</t>
  </si>
  <si>
    <t>（二）素质能力选修课程</t>
  </si>
  <si>
    <t>思想政治类</t>
  </si>
  <si>
    <t>30962A</t>
  </si>
  <si>
    <t>必选</t>
  </si>
  <si>
    <t>国家安全类</t>
  </si>
  <si>
    <t>人文社科类</t>
  </si>
  <si>
    <t>选修</t>
  </si>
  <si>
    <t>自然科学类</t>
  </si>
  <si>
    <t>30962B</t>
  </si>
  <si>
    <t>语言文字类</t>
  </si>
  <si>
    <t>身心健康类</t>
  </si>
  <si>
    <t>公共艺术类</t>
  </si>
  <si>
    <t>就业创业类</t>
  </si>
  <si>
    <t>30962C</t>
  </si>
  <si>
    <t>专升本模块</t>
  </si>
  <si>
    <t>线上资源类</t>
  </si>
  <si>
    <t>素质能力选修课程小计</t>
  </si>
  <si>
    <t>公共基础课程合计</t>
  </si>
  <si>
    <t>二、专业（技能）课程</t>
  </si>
  <si>
    <r>
      <rPr>
        <b/>
        <sz val="8"/>
        <color rgb="FF000000"/>
        <rFont val="宋体"/>
        <charset val="134"/>
      </rPr>
      <t>（一）专业群平台课程</t>
    </r>
    <r>
      <rPr>
        <b/>
        <sz val="8"/>
        <color indexed="10"/>
        <rFont val="宋体"/>
        <charset val="134"/>
      </rPr>
      <t>(6-8门)</t>
    </r>
  </si>
  <si>
    <t>30521A01</t>
  </si>
  <si>
    <t>C语言程序设计</t>
  </si>
  <si>
    <t>30521B01</t>
  </si>
  <si>
    <t>数据结构</t>
  </si>
  <si>
    <t>30521B02</t>
  </si>
  <si>
    <t>计算机网络技术</t>
  </si>
  <si>
    <t>30521B03</t>
  </si>
  <si>
    <t>Web前端开发技术</t>
  </si>
  <si>
    <t>30521B04</t>
  </si>
  <si>
    <t>MySQL数据库原理</t>
  </si>
  <si>
    <t>30521B05</t>
  </si>
  <si>
    <t>Linux操作系统</t>
  </si>
  <si>
    <t>30521B06</t>
  </si>
  <si>
    <t>应用数学</t>
  </si>
  <si>
    <t>30521A02</t>
  </si>
  <si>
    <t>专业群平台课程小计</t>
  </si>
  <si>
    <r>
      <rPr>
        <b/>
        <sz val="8"/>
        <color rgb="FF000000"/>
        <rFont val="宋体"/>
        <charset val="134"/>
      </rPr>
      <t>（二）专业核心课程</t>
    </r>
    <r>
      <rPr>
        <b/>
        <sz val="8"/>
        <color indexed="10"/>
        <rFont val="宋体"/>
        <charset val="134"/>
      </rPr>
      <t>(6-8门，课程类别均为B类课程)</t>
    </r>
  </si>
  <si>
    <t>Python Web程序开发技术</t>
  </si>
  <si>
    <t>30531B61</t>
  </si>
  <si>
    <t>VMware虚拟化技术</t>
  </si>
  <si>
    <t>30531B62</t>
  </si>
  <si>
    <t>Linux集群运维</t>
  </si>
  <si>
    <t>30531B63</t>
  </si>
  <si>
    <t>Shell脚本编程</t>
  </si>
  <si>
    <t>30531B64</t>
  </si>
  <si>
    <t>Kubernetes 教程</t>
  </si>
  <si>
    <t>30531B65</t>
  </si>
  <si>
    <t>云计算基础架构平台应用</t>
  </si>
  <si>
    <t>30531B66</t>
  </si>
  <si>
    <t>专业核心课程小计</t>
  </si>
  <si>
    <t>（三）专业实践课程</t>
  </si>
  <si>
    <t>局域网的组建及维护</t>
  </si>
  <si>
    <t>30541C61</t>
  </si>
  <si>
    <t>C</t>
  </si>
  <si>
    <t>Iaas云平台的逻辑架构及其实现</t>
  </si>
  <si>
    <t>30541C62</t>
  </si>
  <si>
    <t>VMware虚拟化配置实训</t>
  </si>
  <si>
    <t>30541C63</t>
  </si>
  <si>
    <t>计算机硬件组装与维护</t>
  </si>
  <si>
    <t>30541C64</t>
  </si>
  <si>
    <t>Python网络爬虫技术实训</t>
  </si>
  <si>
    <t>30541C65</t>
  </si>
  <si>
    <t>Python Web实训</t>
  </si>
  <si>
    <t>30541C66</t>
  </si>
  <si>
    <t>Python自动化运维实训</t>
  </si>
  <si>
    <t>30541C67</t>
  </si>
  <si>
    <t>亿级PV集群实训</t>
  </si>
  <si>
    <t>30541C68</t>
  </si>
  <si>
    <t>毕业设计</t>
  </si>
  <si>
    <t>岗位实习</t>
  </si>
  <si>
    <t>专业实践课程小计</t>
  </si>
  <si>
    <r>
      <rPr>
        <b/>
        <sz val="8"/>
        <color rgb="FF000000"/>
        <rFont val="宋体"/>
        <charset val="134"/>
      </rPr>
      <t>（四）专业拓展选修课程</t>
    </r>
    <r>
      <rPr>
        <b/>
        <sz val="8"/>
        <color indexed="10"/>
        <rFont val="宋体"/>
        <charset val="134"/>
      </rPr>
      <t>（三个模块总学时分别为160，课程设置均为B类课程）</t>
    </r>
  </si>
  <si>
    <t>专业提升模块（一）</t>
  </si>
  <si>
    <t>高等数学（专升本）</t>
  </si>
  <si>
    <t>30552B01</t>
  </si>
  <si>
    <t>选修其中一个模块</t>
  </si>
  <si>
    <t>数据结构（专升本）</t>
  </si>
  <si>
    <t>30552B02</t>
  </si>
  <si>
    <t>英语（专升本）</t>
  </si>
  <si>
    <t>30552B03</t>
  </si>
  <si>
    <t>专业提升模块（二）</t>
  </si>
  <si>
    <t>图形图像处理</t>
  </si>
  <si>
    <t>30552B70</t>
  </si>
  <si>
    <t>网络安全管理与配置</t>
  </si>
  <si>
    <t>30552B71</t>
  </si>
  <si>
    <t>视频剪辑</t>
  </si>
  <si>
    <t>30552B72</t>
  </si>
  <si>
    <t>横向拓展模块</t>
  </si>
  <si>
    <t>30552B73</t>
  </si>
  <si>
    <t>其他专业选修</t>
  </si>
  <si>
    <t>30552B74</t>
  </si>
  <si>
    <t>Hadoop平台搭建</t>
  </si>
  <si>
    <t>30552B75</t>
  </si>
  <si>
    <t>专业拓展选修课程小计</t>
  </si>
  <si>
    <t>专业（技能）课程合计</t>
  </si>
  <si>
    <r>
      <rPr>
        <b/>
        <sz val="8"/>
        <color theme="1"/>
        <rFont val="宋体"/>
        <charset val="134"/>
      </rPr>
      <t>总计</t>
    </r>
    <r>
      <rPr>
        <b/>
        <sz val="8"/>
        <color indexed="10"/>
        <rFont val="宋体"/>
        <charset val="134"/>
      </rPr>
      <t>(最低总学分140,总学时2600-2700)</t>
    </r>
  </si>
  <si>
    <r>
      <rPr>
        <b/>
        <sz val="8"/>
        <color theme="1"/>
        <rFont val="宋体"/>
        <charset val="134"/>
      </rPr>
      <t xml:space="preserve">实践学时占总学时比例
</t>
    </r>
    <r>
      <rPr>
        <b/>
        <sz val="8"/>
        <color rgb="FFFF0000"/>
        <rFont val="宋体"/>
        <charset val="134"/>
      </rPr>
      <t>(50%～55%)</t>
    </r>
  </si>
  <si>
    <r>
      <rPr>
        <b/>
        <sz val="8"/>
        <color indexed="8"/>
        <rFont val="宋体"/>
        <charset val="134"/>
      </rPr>
      <t>选修课比例</t>
    </r>
    <r>
      <rPr>
        <b/>
        <sz val="8"/>
        <color indexed="10"/>
        <rFont val="宋体"/>
        <charset val="134"/>
      </rPr>
      <t>（</t>
    </r>
    <r>
      <rPr>
        <b/>
        <sz val="8"/>
        <color indexed="10"/>
        <rFont val="Times New Roman"/>
        <charset val="0"/>
      </rPr>
      <t>&gt;10%</t>
    </r>
    <r>
      <rPr>
        <b/>
        <sz val="8"/>
        <color indexed="10"/>
        <rFont val="宋体"/>
        <charset val="134"/>
      </rPr>
      <t>）</t>
    </r>
  </si>
  <si>
    <t>服装设计与工艺</t>
  </si>
  <si>
    <t>印刷媒体技术</t>
  </si>
  <si>
    <t>食品检验检测技术</t>
  </si>
  <si>
    <t>机电设备技术</t>
  </si>
  <si>
    <t>大数据技术</t>
  </si>
  <si>
    <t>大数据与财务管理</t>
  </si>
  <si>
    <t>学前教育</t>
  </si>
  <si>
    <t>MMMMMM</t>
  </si>
  <si>
    <t>轻工纺织大类</t>
  </si>
  <si>
    <t>纺织服装类</t>
  </si>
  <si>
    <t>服装与服饰设计</t>
  </si>
  <si>
    <t>艺术设计</t>
  </si>
  <si>
    <t>药品生产技术</t>
  </si>
  <si>
    <t>机电一体化技术</t>
  </si>
  <si>
    <t>大数据与会计</t>
  </si>
  <si>
    <t>文化艺术大类</t>
  </si>
  <si>
    <t>艺术设计类</t>
  </si>
  <si>
    <t>人物形象设计</t>
  </si>
  <si>
    <t>视觉传达设计</t>
  </si>
  <si>
    <t>药品质量与安全</t>
  </si>
  <si>
    <t>智能控制技术</t>
  </si>
  <si>
    <t>信息安全技术应用</t>
  </si>
  <si>
    <t>电子商务</t>
  </si>
  <si>
    <t>机场运行服务与管理</t>
  </si>
  <si>
    <t>包装工程技术</t>
  </si>
  <si>
    <t>药品经营与管理</t>
  </si>
  <si>
    <t>工业机器人技术</t>
  </si>
  <si>
    <t>人工智能技术应用</t>
  </si>
  <si>
    <t>酒店管理与数字化运营</t>
  </si>
  <si>
    <t>交通运输大类</t>
  </si>
  <si>
    <t>航空运输类</t>
  </si>
  <si>
    <t>建筑室内设计</t>
  </si>
  <si>
    <t>中药制药</t>
  </si>
  <si>
    <t>新能源汽车技术</t>
  </si>
  <si>
    <t>现代移动通信技术</t>
  </si>
  <si>
    <t>业财数据应用与管理</t>
  </si>
  <si>
    <t>印刷类</t>
  </si>
  <si>
    <t>广告艺术设计</t>
  </si>
  <si>
    <t>健康管理</t>
  </si>
  <si>
    <t>建筑装饰工程技术</t>
  </si>
  <si>
    <t>烹饪工艺与营养</t>
  </si>
  <si>
    <t>食品智能加工技术</t>
  </si>
  <si>
    <t>包装类</t>
  </si>
  <si>
    <t>智慧健康养老服务与管理</t>
  </si>
  <si>
    <t>土木建筑大类</t>
  </si>
  <si>
    <t>建筑设计类</t>
  </si>
  <si>
    <t>社区管理与服务</t>
  </si>
  <si>
    <t>食品药品与粮食大类</t>
  </si>
  <si>
    <t>食品类</t>
  </si>
  <si>
    <t>药品与医疗器械类</t>
  </si>
  <si>
    <t>医药卫生大类</t>
  </si>
  <si>
    <t>中医药类</t>
  </si>
  <si>
    <t>健康管理与促进类</t>
  </si>
  <si>
    <t>旅游大类</t>
  </si>
  <si>
    <t>餐饮类</t>
  </si>
  <si>
    <t>装备制造大类</t>
  </si>
  <si>
    <t>机电设备类</t>
  </si>
  <si>
    <t>自动化类</t>
  </si>
  <si>
    <t>汽车制造类</t>
  </si>
  <si>
    <t>电子与信息大类</t>
  </si>
  <si>
    <t>计算机类</t>
  </si>
  <si>
    <t>通信类</t>
  </si>
  <si>
    <t>财经商贸大类</t>
  </si>
  <si>
    <t>财务会计类</t>
  </si>
  <si>
    <t>电子商务类</t>
  </si>
  <si>
    <t>旅游类</t>
  </si>
  <si>
    <t>570102K</t>
  </si>
  <si>
    <t>教育与体育大类</t>
  </si>
  <si>
    <t>教育类</t>
  </si>
  <si>
    <t>公共管理与服务大类</t>
  </si>
  <si>
    <t>公共服务类</t>
  </si>
  <si>
    <t>公共事业类</t>
  </si>
  <si>
    <r>
      <rPr>
        <b/>
        <sz val="10"/>
        <color rgb="FF000000"/>
        <rFont val="宋体"/>
        <charset val="134"/>
      </rPr>
      <t>培养类型：</t>
    </r>
    <r>
      <rPr>
        <sz val="10"/>
        <color indexed="8"/>
        <rFont val="宋体"/>
        <charset val="134"/>
      </rPr>
      <t xml:space="preserve">高等职业教育          </t>
    </r>
    <r>
      <rPr>
        <b/>
        <sz val="10"/>
        <color rgb="FF000000"/>
        <rFont val="宋体"/>
        <charset val="134"/>
      </rPr>
      <t>培养层次：</t>
    </r>
    <r>
      <rPr>
        <sz val="10"/>
        <color indexed="8"/>
        <rFont val="宋体"/>
        <charset val="134"/>
      </rPr>
      <t xml:space="preserve">专科           </t>
    </r>
    <r>
      <rPr>
        <b/>
        <sz val="10"/>
        <color rgb="FF000000"/>
        <rFont val="宋体"/>
        <charset val="134"/>
      </rPr>
      <t>标准学制：</t>
    </r>
    <r>
      <rPr>
        <sz val="10"/>
        <color indexed="8"/>
        <rFont val="宋体"/>
        <charset val="134"/>
      </rPr>
      <t xml:space="preserve">3年（全日制）        </t>
    </r>
    <r>
      <rPr>
        <b/>
        <sz val="10"/>
        <color rgb="FF000000"/>
        <rFont val="宋体"/>
        <charset val="134"/>
      </rPr>
      <t>修读年限：</t>
    </r>
    <r>
      <rPr>
        <sz val="10"/>
        <color indexed="8"/>
        <rFont val="宋体"/>
        <charset val="134"/>
      </rPr>
      <t xml:space="preserve">2～5年
</t>
    </r>
    <r>
      <rPr>
        <b/>
        <sz val="10"/>
        <color rgb="FF000000"/>
        <rFont val="宋体"/>
        <charset val="134"/>
      </rPr>
      <t>招生对象：</t>
    </r>
    <r>
      <rPr>
        <sz val="10"/>
        <color indexed="8"/>
        <rFont val="宋体"/>
        <charset val="134"/>
      </rPr>
      <t xml:space="preserve">普通高中毕业、中等职业学校毕业或具有同等学力者 
</t>
    </r>
  </si>
  <si>
    <t>30811A08</t>
  </si>
  <si>
    <t>高等数学</t>
  </si>
  <si>
    <t>30521A03</t>
  </si>
  <si>
    <t>程序设计基础</t>
  </si>
  <si>
    <t>30521B07</t>
  </si>
  <si>
    <t>Python程序设计</t>
  </si>
  <si>
    <t>30521B08</t>
  </si>
  <si>
    <t>云计算运维开发</t>
  </si>
  <si>
    <t>云安全技术应用</t>
  </si>
  <si>
    <t>云计算应用开发</t>
  </si>
  <si>
    <t>云网络技术应用</t>
  </si>
  <si>
    <t>公有云服务架构与运维</t>
  </si>
  <si>
    <t>30541C01</t>
  </si>
  <si>
    <t>30541C04</t>
  </si>
  <si>
    <r>
      <rPr>
        <b/>
        <sz val="8"/>
        <color theme="1"/>
        <rFont val="宋体"/>
        <charset val="134"/>
      </rPr>
      <t xml:space="preserve">实践学时占总学时比例
</t>
    </r>
    <r>
      <rPr>
        <b/>
        <sz val="8"/>
        <color indexed="10"/>
        <rFont val="宋体"/>
        <charset val="134"/>
      </rPr>
      <t>(50%～55%)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</si>
</sst>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52">
    <font>
      <sz val="12"/>
      <name val="宋体"/>
      <charset val="134"/>
    </font>
    <font>
      <b/>
      <sz val="10"/>
      <color indexed="8"/>
      <name val="Times New Roman"/>
      <charset val="0"/>
    </font>
    <font>
      <b/>
      <sz val="9"/>
      <color indexed="8"/>
      <name val="Times New Roman"/>
      <charset val="0"/>
    </font>
    <font>
      <b/>
      <sz val="8"/>
      <color indexed="8"/>
      <name val="宋体"/>
      <charset val="134"/>
    </font>
    <font>
      <b/>
      <sz val="8"/>
      <color rgb="FFFF0000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8"/>
      <color indexed="8"/>
      <name val="Times New Roman"/>
      <charset val="0"/>
    </font>
    <font>
      <b/>
      <sz val="8"/>
      <color indexed="8"/>
      <name val="Times New Roman"/>
      <charset val="0"/>
    </font>
    <font>
      <sz val="8"/>
      <color rgb="FFFF0000"/>
      <name val="Times New Roman"/>
      <charset val="0"/>
    </font>
    <font>
      <sz val="9"/>
      <color indexed="8"/>
      <name val="Times New Roman"/>
      <charset val="0"/>
    </font>
    <font>
      <b/>
      <sz val="24"/>
      <name val="楷体_GB2312"/>
      <charset val="134"/>
    </font>
    <font>
      <sz val="24"/>
      <color indexed="8"/>
      <name val="Times New Roman"/>
      <charset val="0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b/>
      <sz val="8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b/>
      <sz val="10"/>
      <name val="Times New Roman"/>
      <charset val="0"/>
    </font>
    <font>
      <b/>
      <sz val="8"/>
      <color theme="1"/>
      <name val="宋体"/>
      <charset val="134"/>
    </font>
    <font>
      <b/>
      <sz val="8"/>
      <color theme="1"/>
      <name val="Times New Roman"/>
      <charset val="0"/>
    </font>
    <font>
      <sz val="8"/>
      <color theme="1"/>
      <name val="Times New Roman"/>
      <charset val="0"/>
    </font>
    <font>
      <sz val="11"/>
      <name val="宋体"/>
      <charset val="134"/>
    </font>
    <font>
      <sz val="12"/>
      <color rgb="FF000000"/>
      <name val="宋体"/>
      <charset val="134"/>
    </font>
    <font>
      <u/>
      <sz val="10.45"/>
      <color indexed="12"/>
      <name val="宋体"/>
      <charset val="134"/>
    </font>
    <font>
      <u/>
      <sz val="10.45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8"/>
      <color indexed="10"/>
      <name val="宋体"/>
      <charset val="134"/>
    </font>
    <font>
      <sz val="10"/>
      <color indexed="8"/>
      <name val="宋体"/>
      <charset val="134"/>
    </font>
    <font>
      <b/>
      <sz val="8"/>
      <color indexed="10"/>
      <name val="Times New Roman"/>
      <charset val="0"/>
    </font>
    <font>
      <sz val="10"/>
      <color rgb="FF000000"/>
      <name val="宋体"/>
      <charset val="134"/>
    </font>
    <font>
      <b/>
      <sz val="24"/>
      <color indexed="8"/>
      <name val="楷体_GB2312"/>
      <charset val="134"/>
    </font>
    <font>
      <b/>
      <sz val="16"/>
      <color indexed="8"/>
      <name val="楷体_GB2312"/>
      <charset val="13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0">
    <border>
      <left/>
      <right/>
      <top/>
      <bottom/>
      <diagonal/>
    </border>
    <border>
      <left style="double">
        <color theme="3" tint="0.399975585192419"/>
      </left>
      <right style="double">
        <color theme="3" tint="0.399975585192419"/>
      </right>
      <top style="double">
        <color theme="3" tint="0.399975585192419"/>
      </top>
      <bottom style="double">
        <color theme="3" tint="0.399975585192419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Down="1">
      <left style="thin">
        <color auto="1"/>
      </left>
      <right/>
      <top/>
      <bottom/>
      <diagonal style="thin">
        <color auto="1"/>
      </diagonal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0" fillId="4" borderId="21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5" borderId="25" applyNumberFormat="0" applyAlignment="0" applyProtection="0">
      <alignment vertical="center"/>
    </xf>
    <xf numFmtId="0" fontId="36" fillId="6" borderId="26" applyNumberFormat="0" applyAlignment="0" applyProtection="0">
      <alignment vertical="center"/>
    </xf>
    <xf numFmtId="0" fontId="37" fillId="6" borderId="25" applyNumberFormat="0" applyAlignment="0" applyProtection="0">
      <alignment vertical="center"/>
    </xf>
    <xf numFmtId="0" fontId="38" fillId="7" borderId="27" applyNumberFormat="0" applyAlignment="0" applyProtection="0">
      <alignment vertical="center"/>
    </xf>
    <xf numFmtId="0" fontId="39" fillId="0" borderId="28" applyNumberFormat="0" applyFill="0" applyAlignment="0" applyProtection="0">
      <alignment vertical="center"/>
    </xf>
    <xf numFmtId="0" fontId="40" fillId="0" borderId="29" applyNumberFormat="0" applyFill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5" fillId="0" borderId="0">
      <alignment vertical="center"/>
    </xf>
  </cellStyleXfs>
  <cellXfs count="129">
    <xf numFmtId="0" fontId="0" fillId="0" borderId="0" xfId="0"/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8" fillId="0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center" vertical="center"/>
      <protection locked="0"/>
    </xf>
    <xf numFmtId="0" fontId="10" fillId="0" borderId="0" xfId="0" applyNumberFormat="1" applyFont="1" applyFill="1" applyAlignment="1" applyProtection="1">
      <alignment horizontal="center" vertical="center"/>
      <protection locked="0"/>
    </xf>
    <xf numFmtId="0" fontId="10" fillId="0" borderId="0" xfId="0" applyNumberFormat="1" applyFont="1" applyFill="1" applyAlignment="1" applyProtection="1">
      <alignment horizontal="left" vertical="center"/>
      <protection locked="0"/>
    </xf>
    <xf numFmtId="0" fontId="10" fillId="0" borderId="0" xfId="0" applyNumberFormat="1" applyFont="1" applyFill="1" applyAlignment="1" applyProtection="1">
      <alignment horizontal="center" vertical="center" wrapText="1"/>
      <protection locked="0"/>
    </xf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Fill="1" applyAlignment="1" applyProtection="1">
      <alignment horizontal="center" vertical="center" wrapText="1"/>
      <protection locked="0"/>
    </xf>
    <xf numFmtId="0" fontId="12" fillId="0" borderId="0" xfId="0" applyNumberFormat="1" applyFont="1" applyFill="1" applyAlignment="1" applyProtection="1">
      <alignment horizontal="center"/>
      <protection locked="0"/>
    </xf>
    <xf numFmtId="0" fontId="13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2" borderId="1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NumberFormat="1" applyFont="1" applyFill="1" applyBorder="1" applyAlignment="1" applyProtection="1">
      <alignment horizontal="right" vertical="center"/>
      <protection locked="0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left" vertical="center"/>
    </xf>
    <xf numFmtId="0" fontId="16" fillId="0" borderId="3" xfId="0" applyNumberFormat="1" applyFont="1" applyBorder="1" applyAlignment="1" applyProtection="1">
      <alignment horizontal="center" vertical="center" wrapText="1"/>
    </xf>
    <xf numFmtId="0" fontId="16" fillId="0" borderId="4" xfId="0" applyNumberFormat="1" applyFont="1" applyBorder="1" applyAlignment="1" applyProtection="1">
      <alignment horizontal="center" vertical="center" wrapText="1"/>
    </xf>
    <xf numFmtId="0" fontId="17" fillId="0" borderId="3" xfId="0" applyNumberFormat="1" applyFont="1" applyBorder="1" applyAlignment="1" applyProtection="1">
      <alignment horizontal="center" vertical="center" wrapText="1"/>
    </xf>
    <xf numFmtId="0" fontId="16" fillId="0" borderId="5" xfId="0" applyNumberFormat="1" applyFont="1" applyBorder="1" applyAlignment="1" applyProtection="1">
      <alignment horizontal="center" vertical="center" wrapText="1"/>
    </xf>
    <xf numFmtId="0" fontId="16" fillId="0" borderId="6" xfId="0" applyNumberFormat="1" applyFont="1" applyBorder="1" applyAlignment="1" applyProtection="1">
      <alignment horizontal="center" vertical="center" wrapText="1"/>
    </xf>
    <xf numFmtId="0" fontId="17" fillId="0" borderId="3" xfId="0" applyNumberFormat="1" applyFont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left" vertical="center" wrapText="1"/>
    </xf>
    <xf numFmtId="0" fontId="2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6" fillId="0" borderId="8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6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6" fillId="3" borderId="3" xfId="0" applyNumberFormat="1" applyFont="1" applyFill="1" applyBorder="1" applyAlignment="1" applyProtection="1">
      <alignment horizontal="left" vertical="center" wrapText="1"/>
      <protection locked="0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0" fontId="6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7" xfId="0" applyNumberFormat="1" applyFont="1" applyBorder="1" applyAlignment="1" applyProtection="1">
      <alignment horizontal="center" vertical="center" wrapText="1"/>
    </xf>
    <xf numFmtId="0" fontId="17" fillId="0" borderId="8" xfId="0" applyNumberFormat="1" applyFont="1" applyBorder="1" applyAlignment="1" applyProtection="1">
      <alignment horizontal="center" vertical="center" wrapText="1"/>
    </xf>
    <xf numFmtId="0" fontId="17" fillId="0" borderId="9" xfId="0" applyNumberFormat="1" applyFont="1" applyBorder="1" applyAlignment="1" applyProtection="1">
      <alignment horizontal="center" vertical="center" wrapText="1"/>
    </xf>
    <xf numFmtId="0" fontId="16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NumberFormat="1" applyFont="1" applyFill="1" applyAlignment="1" applyProtection="1">
      <alignment horizontal="center" vertical="center"/>
      <protection locked="0"/>
    </xf>
    <xf numFmtId="0" fontId="17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176" fontId="16" fillId="0" borderId="3" xfId="0" applyNumberFormat="1" applyFont="1" applyFill="1" applyBorder="1" applyAlignment="1" applyProtection="1">
      <alignment horizontal="center" vertical="center" wrapText="1"/>
    </xf>
    <xf numFmtId="0" fontId="21" fillId="2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17" fillId="0" borderId="8" xfId="0" applyNumberFormat="1" applyFont="1" applyFill="1" applyBorder="1" applyAlignment="1" applyProtection="1">
      <alignment horizontal="center" vertical="center" wrapText="1"/>
    </xf>
    <xf numFmtId="0" fontId="17" fillId="0" borderId="9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Border="1" applyAlignment="1" applyProtection="1">
      <alignment horizontal="left" vertical="center"/>
    </xf>
    <xf numFmtId="0" fontId="20" fillId="0" borderId="3" xfId="0" applyNumberFormat="1" applyFont="1" applyFill="1" applyBorder="1" applyAlignment="1" applyProtection="1">
      <alignment horizontal="center" vertical="center"/>
    </xf>
    <xf numFmtId="0" fontId="5" fillId="3" borderId="7" xfId="0" applyNumberFormat="1" applyFont="1" applyFill="1" applyBorder="1" applyAlignment="1" applyProtection="1">
      <alignment horizontal="left" vertical="center"/>
      <protection locked="0"/>
    </xf>
    <xf numFmtId="0" fontId="5" fillId="3" borderId="9" xfId="0" applyNumberFormat="1" applyFont="1" applyFill="1" applyBorder="1" applyAlignment="1" applyProtection="1">
      <alignment horizontal="left" vertical="center"/>
      <protection locked="0"/>
    </xf>
    <xf numFmtId="0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0" fillId="3" borderId="3" xfId="0" applyNumberFormat="1" applyFont="1" applyFill="1" applyBorder="1" applyAlignment="1" applyProtection="1">
      <alignment horizontal="left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17" fillId="0" borderId="3" xfId="0" applyNumberFormat="1" applyFont="1" applyFill="1" applyBorder="1" applyAlignment="1" applyProtection="1">
      <alignment horizontal="left" vertical="center"/>
      <protection locked="0"/>
    </xf>
    <xf numFmtId="0" fontId="6" fillId="3" borderId="3" xfId="0" applyNumberFormat="1" applyFont="1" applyFill="1" applyBorder="1" applyAlignment="1" applyProtection="1">
      <alignment vertical="center" wrapText="1"/>
      <protection locked="0"/>
    </xf>
    <xf numFmtId="0" fontId="6" fillId="3" borderId="3" xfId="0" applyNumberFormat="1" applyFont="1" applyFill="1" applyBorder="1" applyAlignment="1" applyProtection="1">
      <alignment horizontal="justify" vertical="center" wrapText="1"/>
      <protection locked="0"/>
    </xf>
    <xf numFmtId="0" fontId="22" fillId="0" borderId="7" xfId="0" applyNumberFormat="1" applyFont="1" applyBorder="1" applyAlignment="1" applyProtection="1">
      <alignment horizontal="center" vertical="center" wrapText="1"/>
    </xf>
    <xf numFmtId="0" fontId="22" fillId="0" borderId="8" xfId="0" applyNumberFormat="1" applyFont="1" applyBorder="1" applyAlignment="1" applyProtection="1">
      <alignment horizontal="center" vertical="center" wrapText="1"/>
    </xf>
    <xf numFmtId="0" fontId="22" fillId="0" borderId="9" xfId="0" applyNumberFormat="1" applyFont="1" applyBorder="1" applyAlignment="1" applyProtection="1">
      <alignment horizontal="center" vertical="center" wrapText="1"/>
    </xf>
    <xf numFmtId="0" fontId="22" fillId="0" borderId="3" xfId="0" applyNumberFormat="1" applyFont="1" applyFill="1" applyBorder="1" applyAlignment="1" applyProtection="1">
      <alignment horizontal="center" vertical="center" wrapText="1"/>
    </xf>
    <xf numFmtId="0" fontId="22" fillId="0" borderId="3" xfId="0" applyNumberFormat="1" applyFont="1" applyBorder="1" applyAlignment="1" applyProtection="1">
      <alignment horizontal="center" vertical="center" wrapText="1"/>
    </xf>
    <xf numFmtId="0" fontId="22" fillId="0" borderId="7" xfId="0" applyNumberFormat="1" applyFont="1" applyBorder="1" applyAlignment="1" applyProtection="1">
      <alignment horizontal="center" vertical="center" wrapText="1"/>
      <protection locked="0"/>
    </xf>
    <xf numFmtId="0" fontId="22" fillId="0" borderId="8" xfId="0" applyNumberFormat="1" applyFont="1" applyBorder="1" applyAlignment="1" applyProtection="1">
      <alignment horizontal="center" vertical="center" wrapText="1"/>
      <protection locked="0"/>
    </xf>
    <xf numFmtId="0" fontId="22" fillId="0" borderId="9" xfId="0" applyNumberFormat="1" applyFont="1" applyBorder="1" applyAlignment="1" applyProtection="1">
      <alignment horizontal="center" vertical="center" wrapText="1"/>
      <protection locked="0"/>
    </xf>
    <xf numFmtId="0" fontId="2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Fill="1" applyAlignment="1" applyProtection="1">
      <alignment horizontal="left" vertical="center" wrapText="1"/>
      <protection locked="0"/>
    </xf>
    <xf numFmtId="0" fontId="2" fillId="0" borderId="0" xfId="0" applyNumberFormat="1" applyFont="1" applyFill="1" applyAlignment="1" applyProtection="1">
      <alignment horizontal="center" vertical="center" wrapText="1"/>
      <protection locked="0"/>
    </xf>
    <xf numFmtId="0" fontId="23" fillId="0" borderId="3" xfId="0" applyNumberFormat="1" applyFont="1" applyFill="1" applyBorder="1" applyAlignment="1" applyProtection="1">
      <alignment horizontal="center" vertical="center"/>
      <protection locked="0"/>
    </xf>
    <xf numFmtId="9" fontId="24" fillId="0" borderId="3" xfId="0" applyNumberFormat="1" applyFont="1" applyFill="1" applyBorder="1" applyAlignment="1" applyProtection="1">
      <alignment horizontal="center" vertical="center"/>
    </xf>
    <xf numFmtId="0" fontId="23" fillId="0" borderId="7" xfId="0" applyNumberFormat="1" applyFont="1" applyFill="1" applyBorder="1" applyAlignment="1" applyProtection="1">
      <alignment horizontal="center" vertical="center"/>
      <protection locked="0"/>
    </xf>
    <xf numFmtId="0" fontId="23" fillId="0" borderId="8" xfId="0" applyNumberFormat="1" applyFont="1" applyFill="1" applyBorder="1" applyAlignment="1" applyProtection="1">
      <alignment horizontal="center" vertical="center"/>
      <protection locked="0"/>
    </xf>
    <xf numFmtId="0" fontId="10" fillId="0" borderId="10" xfId="0" applyNumberFormat="1" applyFont="1" applyFill="1" applyBorder="1" applyAlignment="1" applyProtection="1">
      <alignment horizontal="center" vertical="center"/>
      <protection locked="0"/>
    </xf>
    <xf numFmtId="0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5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23" fillId="0" borderId="9" xfId="0" applyNumberFormat="1" applyFont="1" applyFill="1" applyBorder="1" applyAlignment="1" applyProtection="1">
      <alignment horizontal="center" vertical="center"/>
      <protection locked="0"/>
    </xf>
    <xf numFmtId="9" fontId="24" fillId="0" borderId="8" xfId="0" applyNumberFormat="1" applyFont="1" applyFill="1" applyBorder="1" applyAlignment="1" applyProtection="1">
      <alignment horizontal="center" vertical="center"/>
    </xf>
    <xf numFmtId="9" fontId="24" fillId="0" borderId="9" xfId="0" applyNumberFormat="1" applyFont="1" applyFill="1" applyBorder="1" applyAlignment="1" applyProtection="1">
      <alignment horizontal="center" vertical="center"/>
    </xf>
    <xf numFmtId="0" fontId="1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8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/>
    <xf numFmtId="0" fontId="25" fillId="0" borderId="3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left" vertical="center" wrapText="1"/>
    </xf>
    <xf numFmtId="0" fontId="26" fillId="0" borderId="3" xfId="0" applyFont="1" applyFill="1" applyBorder="1" applyAlignment="1">
      <alignment horizontal="center" vertical="center"/>
    </xf>
    <xf numFmtId="0" fontId="25" fillId="0" borderId="3" xfId="0" applyFont="1" applyBorder="1"/>
    <xf numFmtId="0" fontId="25" fillId="0" borderId="3" xfId="0" applyFont="1" applyBorder="1" applyAlignment="1">
      <alignment vertical="center"/>
    </xf>
    <xf numFmtId="0" fontId="25" fillId="0" borderId="0" xfId="0" applyFont="1" applyProtection="1">
      <protection locked="0"/>
    </xf>
    <xf numFmtId="0" fontId="25" fillId="3" borderId="3" xfId="0" applyFont="1" applyFill="1" applyBorder="1" applyAlignment="1">
      <alignment horizontal="left" vertical="center"/>
    </xf>
    <xf numFmtId="0" fontId="25" fillId="0" borderId="5" xfId="0" applyFont="1" applyFill="1" applyBorder="1" applyAlignment="1">
      <alignment horizontal="left" vertical="center"/>
    </xf>
    <xf numFmtId="0" fontId="25" fillId="3" borderId="3" xfId="0" applyFont="1" applyFill="1" applyBorder="1" applyAlignment="1">
      <alignment horizontal="left" vertical="center" wrapText="1"/>
    </xf>
    <xf numFmtId="0" fontId="17" fillId="0" borderId="19" xfId="0" applyNumberFormat="1" applyFont="1" applyFill="1" applyBorder="1" applyAlignment="1" applyProtection="1">
      <alignment horizontal="center" vertical="center" wrapText="1"/>
    </xf>
    <xf numFmtId="0" fontId="3" fillId="0" borderId="20" xfId="0" applyNumberFormat="1" applyFont="1" applyFill="1" applyBorder="1" applyAlignment="1" applyProtection="1">
      <alignment horizontal="center" vertical="center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</xf>
    <xf numFmtId="0" fontId="18" fillId="0" borderId="19" xfId="0" applyNumberFormat="1" applyFont="1" applyFill="1" applyBorder="1" applyAlignment="1" applyProtection="1">
      <alignment horizontal="center" vertical="center" wrapText="1"/>
    </xf>
    <xf numFmtId="0" fontId="6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20" fillId="3" borderId="19" xfId="0" applyNumberFormat="1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b val="1"/>
        <i val="0"/>
        <color indexed="12"/>
      </font>
    </dxf>
  </dxfs>
  <tableStyles count="0" defaultTableStyle="TableStyleMedium9" defaultPivotStyle="PivotStyleLight16"/>
  <colors>
    <mruColors>
      <color rgb="00FFFFFF"/>
      <color rgb="00FF0000"/>
      <color rgb="00FDE9D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4"/>
  <sheetViews>
    <sheetView tabSelected="1" topLeftCell="A61" workbookViewId="0">
      <selection activeCell="E81" sqref="E81"/>
    </sheetView>
  </sheetViews>
  <sheetFormatPr defaultColWidth="8.75" defaultRowHeight="16" customHeight="1"/>
  <cols>
    <col min="1" max="1" width="3.91666666666667" style="11" customWidth="1"/>
    <col min="2" max="2" width="5.75" style="11" customWidth="1"/>
    <col min="3" max="3" width="15.75" style="12" customWidth="1"/>
    <col min="4" max="4" width="8.83333333333333" style="11" customWidth="1"/>
    <col min="5" max="6" width="5.08333333333333" style="11" customWidth="1"/>
    <col min="7" max="7" width="5.08333333333333" style="2" customWidth="1"/>
    <col min="8" max="13" width="4.25" style="11" customWidth="1"/>
    <col min="14" max="14" width="3.66666666666667" style="13" customWidth="1"/>
    <col min="15" max="19" width="3.66666666666667" style="11" customWidth="1"/>
    <col min="20" max="20" width="11.125" style="14"/>
    <col min="21" max="21" width="9" style="14"/>
    <col min="22" max="22" width="9.625" style="11"/>
    <col min="23" max="23" width="9" style="11"/>
    <col min="24" max="25" width="9.625" style="11"/>
    <col min="26" max="26" width="9" style="11"/>
    <col min="27" max="27" width="9.625" style="11"/>
    <col min="28" max="16384" width="8.75" style="11"/>
  </cols>
  <sheetData>
    <row r="1" ht="66" customHeight="1" spans="1:19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="1" customFormat="1" ht="30" customHeight="1" spans="1:19">
      <c r="A2" s="17" t="s">
        <v>1</v>
      </c>
      <c r="B2" s="17"/>
      <c r="C2" s="18" t="s">
        <v>2</v>
      </c>
      <c r="D2" s="18"/>
      <c r="E2" s="18"/>
      <c r="F2" s="18"/>
      <c r="G2" s="19" t="s">
        <v>3</v>
      </c>
      <c r="H2" s="19"/>
      <c r="I2" s="55" t="s">
        <v>4</v>
      </c>
      <c r="J2" s="55"/>
      <c r="K2" s="55"/>
      <c r="L2" s="55"/>
      <c r="M2" s="55"/>
      <c r="N2" s="56" t="s">
        <v>5</v>
      </c>
      <c r="O2" s="56"/>
      <c r="P2" s="56"/>
      <c r="Q2" s="56"/>
      <c r="R2" s="60">
        <f>VLOOKUP(I2,专业名称及代码!$I:$J,2,FALSE)</f>
        <v>510206</v>
      </c>
      <c r="S2" s="60"/>
    </row>
    <row r="3" s="2" customFormat="1" ht="40" customHeight="1" spans="1:21">
      <c r="A3" s="20" t="s">
        <v>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61"/>
      <c r="U3" s="61"/>
    </row>
    <row r="4" s="3" customFormat="1" ht="19" customHeight="1" spans="1:21">
      <c r="A4" s="22" t="s">
        <v>7</v>
      </c>
      <c r="B4" s="22" t="s">
        <v>8</v>
      </c>
      <c r="C4" s="22"/>
      <c r="D4" s="23" t="s">
        <v>9</v>
      </c>
      <c r="E4" s="24" t="s">
        <v>10</v>
      </c>
      <c r="F4" s="24"/>
      <c r="G4" s="24"/>
      <c r="H4" s="24"/>
      <c r="I4" s="24"/>
      <c r="J4" s="24"/>
      <c r="K4" s="24"/>
      <c r="L4" s="24"/>
      <c r="M4" s="24"/>
      <c r="N4" s="24" t="s">
        <v>11</v>
      </c>
      <c r="O4" s="24"/>
      <c r="P4" s="24"/>
      <c r="Q4" s="24"/>
      <c r="R4" s="24"/>
      <c r="S4" s="24"/>
      <c r="T4" s="62"/>
      <c r="U4" s="62"/>
    </row>
    <row r="5" s="3" customFormat="1" ht="19" customHeight="1" spans="1:21">
      <c r="A5" s="22"/>
      <c r="B5" s="22"/>
      <c r="C5" s="22"/>
      <c r="D5" s="25"/>
      <c r="E5" s="24" t="s">
        <v>12</v>
      </c>
      <c r="F5" s="24" t="s">
        <v>13</v>
      </c>
      <c r="G5" s="24" t="s">
        <v>14</v>
      </c>
      <c r="H5" s="24" t="s">
        <v>15</v>
      </c>
      <c r="I5" s="24" t="s">
        <v>16</v>
      </c>
      <c r="J5" s="24" t="s">
        <v>17</v>
      </c>
      <c r="K5" s="24" t="s">
        <v>18</v>
      </c>
      <c r="L5" s="24" t="s">
        <v>19</v>
      </c>
      <c r="M5" s="24" t="s">
        <v>20</v>
      </c>
      <c r="N5" s="24" t="s">
        <v>21</v>
      </c>
      <c r="O5" s="24"/>
      <c r="P5" s="24" t="s">
        <v>22</v>
      </c>
      <c r="Q5" s="24"/>
      <c r="R5" s="24" t="s">
        <v>23</v>
      </c>
      <c r="S5" s="24"/>
      <c r="T5" s="62"/>
      <c r="U5" s="62"/>
    </row>
    <row r="6" s="3" customFormat="1" ht="19" customHeight="1" spans="1:22">
      <c r="A6" s="22"/>
      <c r="B6" s="22"/>
      <c r="C6" s="22"/>
      <c r="D6" s="25"/>
      <c r="E6" s="24"/>
      <c r="F6" s="24"/>
      <c r="G6" s="24"/>
      <c r="H6" s="24"/>
      <c r="I6" s="24"/>
      <c r="J6" s="24"/>
      <c r="K6" s="24"/>
      <c r="L6" s="24"/>
      <c r="M6" s="24"/>
      <c r="N6" s="24" t="s">
        <v>24</v>
      </c>
      <c r="O6" s="24" t="s">
        <v>25</v>
      </c>
      <c r="P6" s="24" t="s">
        <v>26</v>
      </c>
      <c r="Q6" s="24" t="s">
        <v>27</v>
      </c>
      <c r="R6" s="24" t="s">
        <v>28</v>
      </c>
      <c r="S6" s="24" t="s">
        <v>29</v>
      </c>
      <c r="T6" s="62"/>
      <c r="U6" s="62"/>
      <c r="V6" s="63"/>
    </row>
    <row r="7" s="3" customFormat="1" ht="19" customHeight="1" spans="1:21">
      <c r="A7" s="22"/>
      <c r="B7" s="22"/>
      <c r="C7" s="22"/>
      <c r="D7" s="26"/>
      <c r="E7" s="24"/>
      <c r="F7" s="24"/>
      <c r="G7" s="24"/>
      <c r="H7" s="24"/>
      <c r="I7" s="24"/>
      <c r="J7" s="24"/>
      <c r="K7" s="24"/>
      <c r="L7" s="24"/>
      <c r="M7" s="24"/>
      <c r="N7" s="24">
        <v>18</v>
      </c>
      <c r="O7" s="24">
        <v>18</v>
      </c>
      <c r="P7" s="24">
        <v>18</v>
      </c>
      <c r="Q7" s="24">
        <v>18</v>
      </c>
      <c r="R7" s="24">
        <v>18</v>
      </c>
      <c r="S7" s="24">
        <v>18</v>
      </c>
      <c r="T7" s="62"/>
      <c r="U7" s="62"/>
    </row>
    <row r="8" s="3" customFormat="1" ht="19" customHeight="1" spans="1:21">
      <c r="A8" s="27" t="s">
        <v>30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62"/>
      <c r="U8" s="62"/>
    </row>
    <row r="9" s="3" customFormat="1" ht="19" customHeight="1" spans="1:21">
      <c r="A9" s="27" t="s">
        <v>31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62"/>
      <c r="U9" s="62"/>
    </row>
    <row r="10" s="3" customFormat="1" ht="18.65" customHeight="1" spans="1:21">
      <c r="A10" s="28">
        <v>1</v>
      </c>
      <c r="B10" s="28" t="s">
        <v>32</v>
      </c>
      <c r="C10" s="29" t="s">
        <v>33</v>
      </c>
      <c r="D10" s="30" t="s">
        <v>34</v>
      </c>
      <c r="E10" s="28">
        <f t="shared" ref="E10:E17" si="0">IF(F10&gt;=10,G10/F10,G10/16)</f>
        <v>3</v>
      </c>
      <c r="F10" s="28">
        <v>3</v>
      </c>
      <c r="G10" s="28">
        <f t="shared" ref="G10:G17" si="1">SUM(H10:I10)</f>
        <v>48</v>
      </c>
      <c r="H10" s="28">
        <v>42</v>
      </c>
      <c r="I10" s="28">
        <v>6</v>
      </c>
      <c r="J10" s="28" t="str">
        <f>IF((G10-H10)/G10&gt;=80%,"C",IF((G10-H10)/G10&lt;=20%,"A","B"))</f>
        <v>A</v>
      </c>
      <c r="K10" s="28" t="s">
        <v>35</v>
      </c>
      <c r="L10" s="28" t="s">
        <v>36</v>
      </c>
      <c r="M10" s="28" t="s">
        <v>37</v>
      </c>
      <c r="N10" s="123" t="s">
        <v>38</v>
      </c>
      <c r="O10" s="123"/>
      <c r="P10" s="57"/>
      <c r="Q10" s="57"/>
      <c r="R10" s="57"/>
      <c r="S10" s="57"/>
      <c r="T10" s="62"/>
      <c r="U10" s="62"/>
    </row>
    <row r="11" s="3" customFormat="1" ht="27" customHeight="1" spans="1:21">
      <c r="A11" s="28">
        <v>2</v>
      </c>
      <c r="B11" s="28"/>
      <c r="C11" s="29" t="s">
        <v>39</v>
      </c>
      <c r="D11" s="30" t="s">
        <v>40</v>
      </c>
      <c r="E11" s="28">
        <f t="shared" si="0"/>
        <v>3</v>
      </c>
      <c r="F11" s="28">
        <v>3</v>
      </c>
      <c r="G11" s="28">
        <f t="shared" si="1"/>
        <v>48</v>
      </c>
      <c r="H11" s="28">
        <v>42</v>
      </c>
      <c r="I11" s="28">
        <v>6</v>
      </c>
      <c r="J11" s="28" t="str">
        <f t="shared" ref="J11:J19" si="2">IF((G11-H11)/G11&gt;=80%,"C",IF((G11-H11)/G11&lt;=20%,"A","B"))</f>
        <v>A</v>
      </c>
      <c r="K11" s="28" t="s">
        <v>35</v>
      </c>
      <c r="L11" s="28" t="s">
        <v>36</v>
      </c>
      <c r="M11" s="28" t="s">
        <v>37</v>
      </c>
      <c r="N11" s="123"/>
      <c r="O11" s="123" t="s">
        <v>38</v>
      </c>
      <c r="P11" s="57"/>
      <c r="Q11" s="57"/>
      <c r="R11" s="57"/>
      <c r="S11" s="57"/>
      <c r="T11" s="62"/>
      <c r="U11" s="62"/>
    </row>
    <row r="12" s="3" customFormat="1" ht="29.15" customHeight="1" spans="1:21">
      <c r="A12" s="28">
        <v>3</v>
      </c>
      <c r="B12" s="28"/>
      <c r="C12" s="29" t="s">
        <v>41</v>
      </c>
      <c r="D12" s="30" t="s">
        <v>42</v>
      </c>
      <c r="E12" s="28">
        <f t="shared" si="0"/>
        <v>2</v>
      </c>
      <c r="F12" s="28">
        <v>2</v>
      </c>
      <c r="G12" s="28">
        <f t="shared" si="1"/>
        <v>32</v>
      </c>
      <c r="H12" s="28">
        <v>28</v>
      </c>
      <c r="I12" s="28">
        <v>4</v>
      </c>
      <c r="J12" s="28" t="str">
        <f t="shared" si="2"/>
        <v>A</v>
      </c>
      <c r="K12" s="28" t="s">
        <v>35</v>
      </c>
      <c r="L12" s="28" t="s">
        <v>36</v>
      </c>
      <c r="M12" s="28" t="s">
        <v>37</v>
      </c>
      <c r="N12" s="123"/>
      <c r="O12" s="123"/>
      <c r="P12" s="57" t="s">
        <v>38</v>
      </c>
      <c r="Q12" s="57"/>
      <c r="R12" s="57"/>
      <c r="S12" s="57"/>
      <c r="T12" s="62"/>
      <c r="U12" s="62"/>
    </row>
    <row r="13" s="3" customFormat="1" ht="19" customHeight="1" spans="1:21">
      <c r="A13" s="28">
        <v>4</v>
      </c>
      <c r="B13" s="28"/>
      <c r="C13" s="29" t="s">
        <v>43</v>
      </c>
      <c r="D13" s="30" t="s">
        <v>44</v>
      </c>
      <c r="E13" s="28">
        <f t="shared" si="0"/>
        <v>0.25</v>
      </c>
      <c r="F13" s="28">
        <v>4</v>
      </c>
      <c r="G13" s="28">
        <f t="shared" si="1"/>
        <v>4</v>
      </c>
      <c r="H13" s="28">
        <v>4</v>
      </c>
      <c r="I13" s="28">
        <v>0</v>
      </c>
      <c r="J13" s="28" t="str">
        <f t="shared" si="2"/>
        <v>A</v>
      </c>
      <c r="K13" s="28" t="s">
        <v>35</v>
      </c>
      <c r="L13" s="28" t="s">
        <v>45</v>
      </c>
      <c r="M13" s="28" t="s">
        <v>46</v>
      </c>
      <c r="N13" s="123" t="s">
        <v>38</v>
      </c>
      <c r="O13" s="123"/>
      <c r="P13" s="57"/>
      <c r="Q13" s="57"/>
      <c r="R13" s="57"/>
      <c r="S13" s="57"/>
      <c r="T13" s="62"/>
      <c r="U13" s="62"/>
    </row>
    <row r="14" s="3" customFormat="1" ht="19" customHeight="1" spans="1:21">
      <c r="A14" s="28">
        <v>5</v>
      </c>
      <c r="B14" s="28"/>
      <c r="C14" s="29" t="s">
        <v>47</v>
      </c>
      <c r="D14" s="30" t="s">
        <v>48</v>
      </c>
      <c r="E14" s="28">
        <f t="shared" si="0"/>
        <v>0.25</v>
      </c>
      <c r="F14" s="28">
        <v>4</v>
      </c>
      <c r="G14" s="28">
        <f t="shared" si="1"/>
        <v>4</v>
      </c>
      <c r="H14" s="28">
        <v>4</v>
      </c>
      <c r="I14" s="28">
        <v>0</v>
      </c>
      <c r="J14" s="28" t="str">
        <f t="shared" si="2"/>
        <v>A</v>
      </c>
      <c r="K14" s="28" t="s">
        <v>35</v>
      </c>
      <c r="L14" s="28" t="s">
        <v>45</v>
      </c>
      <c r="M14" s="28" t="s">
        <v>46</v>
      </c>
      <c r="N14" s="123"/>
      <c r="O14" s="123" t="s">
        <v>38</v>
      </c>
      <c r="P14" s="57"/>
      <c r="Q14" s="57"/>
      <c r="R14" s="57"/>
      <c r="S14" s="57"/>
      <c r="T14" s="62"/>
      <c r="U14" s="62"/>
    </row>
    <row r="15" s="3" customFormat="1" ht="19" customHeight="1" spans="1:21">
      <c r="A15" s="28">
        <v>6</v>
      </c>
      <c r="B15" s="28"/>
      <c r="C15" s="29" t="s">
        <v>49</v>
      </c>
      <c r="D15" s="30" t="s">
        <v>50</v>
      </c>
      <c r="E15" s="28">
        <f t="shared" si="0"/>
        <v>0.25</v>
      </c>
      <c r="F15" s="28">
        <v>4</v>
      </c>
      <c r="G15" s="28">
        <f t="shared" si="1"/>
        <v>4</v>
      </c>
      <c r="H15" s="28">
        <v>4</v>
      </c>
      <c r="I15" s="28">
        <v>0</v>
      </c>
      <c r="J15" s="28" t="str">
        <f t="shared" si="2"/>
        <v>A</v>
      </c>
      <c r="K15" s="28" t="s">
        <v>35</v>
      </c>
      <c r="L15" s="28" t="s">
        <v>45</v>
      </c>
      <c r="M15" s="28" t="s">
        <v>46</v>
      </c>
      <c r="N15" s="123"/>
      <c r="O15" s="123"/>
      <c r="P15" s="57" t="s">
        <v>38</v>
      </c>
      <c r="Q15" s="57"/>
      <c r="R15" s="57"/>
      <c r="S15" s="57"/>
      <c r="T15" s="62"/>
      <c r="U15" s="62"/>
    </row>
    <row r="16" s="3" customFormat="1" ht="19" customHeight="1" spans="1:21">
      <c r="A16" s="28">
        <v>7</v>
      </c>
      <c r="B16" s="28"/>
      <c r="C16" s="29" t="s">
        <v>51</v>
      </c>
      <c r="D16" s="30" t="s">
        <v>52</v>
      </c>
      <c r="E16" s="28">
        <f t="shared" si="0"/>
        <v>0.25</v>
      </c>
      <c r="F16" s="28">
        <v>4</v>
      </c>
      <c r="G16" s="28">
        <f t="shared" si="1"/>
        <v>4</v>
      </c>
      <c r="H16" s="28">
        <v>4</v>
      </c>
      <c r="I16" s="28">
        <v>0</v>
      </c>
      <c r="J16" s="28" t="str">
        <f t="shared" si="2"/>
        <v>A</v>
      </c>
      <c r="K16" s="28" t="s">
        <v>35</v>
      </c>
      <c r="L16" s="28" t="s">
        <v>45</v>
      </c>
      <c r="M16" s="28" t="s">
        <v>46</v>
      </c>
      <c r="N16" s="123"/>
      <c r="O16" s="123"/>
      <c r="P16" s="57"/>
      <c r="Q16" s="57" t="s">
        <v>38</v>
      </c>
      <c r="R16" s="57"/>
      <c r="S16" s="57"/>
      <c r="T16" s="62"/>
      <c r="U16" s="62"/>
    </row>
    <row r="17" s="3" customFormat="1" ht="19" customHeight="1" spans="1:21">
      <c r="A17" s="28">
        <v>8</v>
      </c>
      <c r="B17" s="28"/>
      <c r="C17" s="31" t="s">
        <v>53</v>
      </c>
      <c r="D17" s="30" t="s">
        <v>54</v>
      </c>
      <c r="E17" s="32">
        <f t="shared" si="0"/>
        <v>2</v>
      </c>
      <c r="F17" s="32">
        <v>16</v>
      </c>
      <c r="G17" s="28">
        <v>32</v>
      </c>
      <c r="H17" s="28">
        <v>32</v>
      </c>
      <c r="I17" s="28">
        <v>0</v>
      </c>
      <c r="J17" s="28" t="str">
        <f t="shared" si="2"/>
        <v>A</v>
      </c>
      <c r="K17" s="28" t="s">
        <v>35</v>
      </c>
      <c r="L17" s="28" t="s">
        <v>45</v>
      </c>
      <c r="M17" s="28" t="s">
        <v>46</v>
      </c>
      <c r="N17" s="124"/>
      <c r="O17" s="123" t="s">
        <v>38</v>
      </c>
      <c r="P17" s="57"/>
      <c r="Q17" s="57"/>
      <c r="R17" s="57"/>
      <c r="S17" s="57"/>
      <c r="T17" s="62"/>
      <c r="U17" s="62"/>
    </row>
    <row r="18" s="4" customFormat="1" ht="19" customHeight="1" spans="1:21">
      <c r="A18" s="33">
        <v>9</v>
      </c>
      <c r="B18" s="33"/>
      <c r="C18" s="34" t="s">
        <v>55</v>
      </c>
      <c r="D18" s="35" t="s">
        <v>56</v>
      </c>
      <c r="E18" s="33">
        <v>3</v>
      </c>
      <c r="F18" s="33">
        <v>32</v>
      </c>
      <c r="G18" s="33">
        <v>96</v>
      </c>
      <c r="H18" s="33">
        <v>0</v>
      </c>
      <c r="I18" s="33">
        <v>96</v>
      </c>
      <c r="J18" s="33" t="str">
        <f t="shared" si="2"/>
        <v>C</v>
      </c>
      <c r="K18" s="33" t="s">
        <v>35</v>
      </c>
      <c r="L18" s="33" t="s">
        <v>45</v>
      </c>
      <c r="M18" s="33" t="s">
        <v>46</v>
      </c>
      <c r="N18" s="125" t="s">
        <v>38</v>
      </c>
      <c r="O18" s="125"/>
      <c r="P18" s="58"/>
      <c r="Q18" s="58"/>
      <c r="R18" s="58"/>
      <c r="S18" s="58"/>
      <c r="T18" s="64"/>
      <c r="U18" s="64"/>
    </row>
    <row r="19" s="4" customFormat="1" ht="19" customHeight="1" spans="1:21">
      <c r="A19" s="33">
        <v>10</v>
      </c>
      <c r="B19" s="36" t="s">
        <v>57</v>
      </c>
      <c r="C19" s="34" t="s">
        <v>58</v>
      </c>
      <c r="D19" s="35" t="s">
        <v>59</v>
      </c>
      <c r="E19" s="33">
        <v>1</v>
      </c>
      <c r="F19" s="33">
        <v>2</v>
      </c>
      <c r="G19" s="33">
        <v>16</v>
      </c>
      <c r="H19" s="33">
        <v>6</v>
      </c>
      <c r="I19" s="33">
        <v>10</v>
      </c>
      <c r="J19" s="33" t="str">
        <f t="shared" si="2"/>
        <v>B</v>
      </c>
      <c r="K19" s="33" t="s">
        <v>35</v>
      </c>
      <c r="L19" s="33" t="s">
        <v>45</v>
      </c>
      <c r="M19" s="33" t="s">
        <v>46</v>
      </c>
      <c r="N19" s="123"/>
      <c r="O19" s="123" t="s">
        <v>38</v>
      </c>
      <c r="P19" s="58"/>
      <c r="Q19" s="58"/>
      <c r="R19" s="58"/>
      <c r="S19" s="58"/>
      <c r="T19" s="64"/>
      <c r="U19" s="64"/>
    </row>
    <row r="20" s="3" customFormat="1" ht="19" customHeight="1" spans="1:21">
      <c r="A20" s="28">
        <v>11</v>
      </c>
      <c r="B20" s="37"/>
      <c r="C20" s="29" t="s">
        <v>60</v>
      </c>
      <c r="D20" s="30" t="s">
        <v>61</v>
      </c>
      <c r="E20" s="28">
        <f t="shared" ref="E20:E35" si="3">IF(F20&gt;=10,G20/F20,G20/16)</f>
        <v>4</v>
      </c>
      <c r="F20" s="28">
        <v>4</v>
      </c>
      <c r="G20" s="28">
        <f t="shared" ref="G20:G35" si="4">SUM(H20:I20)</f>
        <v>64</v>
      </c>
      <c r="H20" s="28">
        <v>32</v>
      </c>
      <c r="I20" s="28">
        <v>32</v>
      </c>
      <c r="J20" s="28" t="str">
        <f t="shared" ref="J20:J27" si="5">IF((G20-H20)/G20&gt;=80%,"C",IF((G20-H20)/G20&lt;=20%,"A","B"))</f>
        <v>B</v>
      </c>
      <c r="K20" s="28" t="s">
        <v>35</v>
      </c>
      <c r="L20" s="28" t="s">
        <v>36</v>
      </c>
      <c r="M20" s="28" t="s">
        <v>46</v>
      </c>
      <c r="N20" s="123" t="s">
        <v>38</v>
      </c>
      <c r="O20" s="123"/>
      <c r="P20" s="57"/>
      <c r="Q20" s="57"/>
      <c r="R20" s="57"/>
      <c r="S20" s="57"/>
      <c r="T20" s="62"/>
      <c r="U20" s="62"/>
    </row>
    <row r="21" s="3" customFormat="1" ht="19" customHeight="1" spans="1:21">
      <c r="A21" s="28">
        <v>12</v>
      </c>
      <c r="B21" s="37"/>
      <c r="C21" s="29" t="s">
        <v>62</v>
      </c>
      <c r="D21" s="30" t="s">
        <v>63</v>
      </c>
      <c r="E21" s="28">
        <f t="shared" si="3"/>
        <v>4</v>
      </c>
      <c r="F21" s="28">
        <v>4</v>
      </c>
      <c r="G21" s="28">
        <f t="shared" si="4"/>
        <v>64</v>
      </c>
      <c r="H21" s="28">
        <v>64</v>
      </c>
      <c r="I21" s="28">
        <v>0</v>
      </c>
      <c r="J21" s="28" t="str">
        <f t="shared" si="5"/>
        <v>A</v>
      </c>
      <c r="K21" s="28" t="s">
        <v>35</v>
      </c>
      <c r="L21" s="28" t="s">
        <v>36</v>
      </c>
      <c r="M21" s="28" t="s">
        <v>37</v>
      </c>
      <c r="N21" s="123" t="s">
        <v>64</v>
      </c>
      <c r="O21" s="123"/>
      <c r="P21" s="57"/>
      <c r="Q21" s="57"/>
      <c r="R21" s="57"/>
      <c r="S21" s="57"/>
      <c r="T21" s="62"/>
      <c r="U21" s="62"/>
    </row>
    <row r="22" s="3" customFormat="1" ht="19" customHeight="1" spans="1:21">
      <c r="A22" s="28">
        <v>13</v>
      </c>
      <c r="B22" s="37"/>
      <c r="C22" s="29" t="s">
        <v>65</v>
      </c>
      <c r="D22" s="30" t="s">
        <v>66</v>
      </c>
      <c r="E22" s="28">
        <f t="shared" si="3"/>
        <v>4</v>
      </c>
      <c r="F22" s="28">
        <v>4</v>
      </c>
      <c r="G22" s="28">
        <f t="shared" si="4"/>
        <v>64</v>
      </c>
      <c r="H22" s="28">
        <v>64</v>
      </c>
      <c r="I22" s="28">
        <v>0</v>
      </c>
      <c r="J22" s="28" t="str">
        <f t="shared" si="5"/>
        <v>A</v>
      </c>
      <c r="K22" s="28" t="s">
        <v>35</v>
      </c>
      <c r="L22" s="28" t="s">
        <v>36</v>
      </c>
      <c r="M22" s="28" t="s">
        <v>37</v>
      </c>
      <c r="N22" s="123"/>
      <c r="O22" s="123" t="s">
        <v>38</v>
      </c>
      <c r="P22" s="57"/>
      <c r="Q22" s="57"/>
      <c r="R22" s="57"/>
      <c r="S22" s="57"/>
      <c r="T22" s="62"/>
      <c r="U22" s="62"/>
    </row>
    <row r="23" s="3" customFormat="1" ht="19" customHeight="1" spans="1:21">
      <c r="A23" s="28">
        <v>14</v>
      </c>
      <c r="B23" s="38"/>
      <c r="C23" s="29" t="s">
        <v>67</v>
      </c>
      <c r="D23" s="30" t="s">
        <v>68</v>
      </c>
      <c r="E23" s="28">
        <f t="shared" si="3"/>
        <v>4</v>
      </c>
      <c r="F23" s="28">
        <v>4</v>
      </c>
      <c r="G23" s="28">
        <f t="shared" si="4"/>
        <v>64</v>
      </c>
      <c r="H23" s="28">
        <v>64</v>
      </c>
      <c r="I23" s="28">
        <v>0</v>
      </c>
      <c r="J23" s="28" t="str">
        <f t="shared" si="5"/>
        <v>A</v>
      </c>
      <c r="K23" s="28" t="s">
        <v>35</v>
      </c>
      <c r="L23" s="28" t="s">
        <v>45</v>
      </c>
      <c r="M23" s="28" t="s">
        <v>37</v>
      </c>
      <c r="N23" s="123"/>
      <c r="O23" s="123" t="s">
        <v>64</v>
      </c>
      <c r="P23" s="57"/>
      <c r="Q23" s="57"/>
      <c r="R23" s="57"/>
      <c r="S23" s="57"/>
      <c r="T23" s="62"/>
      <c r="U23" s="62"/>
    </row>
    <row r="24" s="3" customFormat="1" ht="19" customHeight="1" spans="1:21">
      <c r="A24" s="28">
        <v>15</v>
      </c>
      <c r="B24" s="28" t="s">
        <v>69</v>
      </c>
      <c r="C24" s="31" t="s">
        <v>70</v>
      </c>
      <c r="D24" s="30" t="s">
        <v>71</v>
      </c>
      <c r="E24" s="32">
        <f t="shared" si="3"/>
        <v>2</v>
      </c>
      <c r="F24" s="32">
        <v>2</v>
      </c>
      <c r="G24" s="32">
        <f t="shared" si="4"/>
        <v>32</v>
      </c>
      <c r="H24" s="32">
        <v>4</v>
      </c>
      <c r="I24" s="32">
        <v>28</v>
      </c>
      <c r="J24" s="32" t="str">
        <f t="shared" si="5"/>
        <v>C</v>
      </c>
      <c r="K24" s="28" t="s">
        <v>35</v>
      </c>
      <c r="L24" s="28" t="s">
        <v>45</v>
      </c>
      <c r="M24" s="28" t="s">
        <v>46</v>
      </c>
      <c r="N24" s="123" t="s">
        <v>38</v>
      </c>
      <c r="O24" s="123"/>
      <c r="P24" s="57"/>
      <c r="Q24" s="57"/>
      <c r="R24" s="57"/>
      <c r="S24" s="57"/>
      <c r="T24" s="62"/>
      <c r="U24" s="62"/>
    </row>
    <row r="25" s="5" customFormat="1" ht="19" customHeight="1" spans="1:21">
      <c r="A25" s="28">
        <v>16</v>
      </c>
      <c r="B25" s="28"/>
      <c r="C25" s="31" t="s">
        <v>72</v>
      </c>
      <c r="D25" s="30" t="s">
        <v>73</v>
      </c>
      <c r="E25" s="32">
        <f t="shared" si="3"/>
        <v>2</v>
      </c>
      <c r="F25" s="32">
        <v>2</v>
      </c>
      <c r="G25" s="32">
        <f t="shared" si="4"/>
        <v>32</v>
      </c>
      <c r="H25" s="32">
        <v>4</v>
      </c>
      <c r="I25" s="32">
        <v>28</v>
      </c>
      <c r="J25" s="32" t="str">
        <f t="shared" si="5"/>
        <v>C</v>
      </c>
      <c r="K25" s="28" t="s">
        <v>35</v>
      </c>
      <c r="L25" s="28" t="s">
        <v>45</v>
      </c>
      <c r="M25" s="28" t="s">
        <v>46</v>
      </c>
      <c r="N25" s="123"/>
      <c r="O25" s="123" t="s">
        <v>38</v>
      </c>
      <c r="P25" s="57"/>
      <c r="Q25" s="57"/>
      <c r="R25" s="57"/>
      <c r="S25" s="57"/>
      <c r="T25" s="65"/>
      <c r="U25" s="65"/>
    </row>
    <row r="26" s="5" customFormat="1" ht="19" customHeight="1" spans="1:21">
      <c r="A26" s="28">
        <v>17</v>
      </c>
      <c r="B26" s="28"/>
      <c r="C26" s="29" t="s">
        <v>74</v>
      </c>
      <c r="D26" s="30" t="s">
        <v>75</v>
      </c>
      <c r="E26" s="28">
        <f t="shared" si="3"/>
        <v>2</v>
      </c>
      <c r="F26" s="28">
        <v>2</v>
      </c>
      <c r="G26" s="28">
        <f t="shared" si="4"/>
        <v>32</v>
      </c>
      <c r="H26" s="28">
        <v>0</v>
      </c>
      <c r="I26" s="28">
        <v>32</v>
      </c>
      <c r="J26" s="28" t="str">
        <f t="shared" si="5"/>
        <v>C</v>
      </c>
      <c r="K26" s="32" t="s">
        <v>76</v>
      </c>
      <c r="L26" s="28" t="s">
        <v>45</v>
      </c>
      <c r="M26" s="28" t="s">
        <v>46</v>
      </c>
      <c r="N26" s="126"/>
      <c r="O26" s="126"/>
      <c r="P26" s="57" t="s">
        <v>38</v>
      </c>
      <c r="Q26" s="57" t="s">
        <v>38</v>
      </c>
      <c r="R26" s="57"/>
      <c r="S26" s="57"/>
      <c r="T26" s="65"/>
      <c r="U26" s="65"/>
    </row>
    <row r="27" s="5" customFormat="1" ht="19" customHeight="1" spans="1:21">
      <c r="A27" s="28">
        <v>18</v>
      </c>
      <c r="B27" s="28"/>
      <c r="C27" s="29" t="s">
        <v>77</v>
      </c>
      <c r="D27" s="30" t="s">
        <v>78</v>
      </c>
      <c r="E27" s="28">
        <f t="shared" si="3"/>
        <v>2</v>
      </c>
      <c r="F27" s="28">
        <v>2</v>
      </c>
      <c r="G27" s="28">
        <f t="shared" si="4"/>
        <v>32</v>
      </c>
      <c r="H27" s="28">
        <v>16</v>
      </c>
      <c r="I27" s="28">
        <v>16</v>
      </c>
      <c r="J27" s="28" t="str">
        <f t="shared" si="5"/>
        <v>B</v>
      </c>
      <c r="K27" s="28" t="s">
        <v>35</v>
      </c>
      <c r="L27" s="28" t="s">
        <v>45</v>
      </c>
      <c r="M27" s="28" t="s">
        <v>46</v>
      </c>
      <c r="N27" s="123" t="s">
        <v>38</v>
      </c>
      <c r="O27" s="123"/>
      <c r="P27" s="57"/>
      <c r="Q27" s="57"/>
      <c r="R27" s="57"/>
      <c r="S27" s="57"/>
      <c r="T27" s="65"/>
      <c r="U27" s="65"/>
    </row>
    <row r="28" s="5" customFormat="1" ht="50.5" customHeight="1" spans="1:21">
      <c r="A28" s="28">
        <v>19</v>
      </c>
      <c r="B28" s="28" t="s">
        <v>79</v>
      </c>
      <c r="C28" s="29" t="s">
        <v>80</v>
      </c>
      <c r="D28" s="30" t="s">
        <v>81</v>
      </c>
      <c r="E28" s="28">
        <f t="shared" si="3"/>
        <v>2</v>
      </c>
      <c r="F28" s="28">
        <v>2</v>
      </c>
      <c r="G28" s="28">
        <f t="shared" si="4"/>
        <v>32</v>
      </c>
      <c r="H28" s="28">
        <v>32</v>
      </c>
      <c r="I28" s="28">
        <v>0</v>
      </c>
      <c r="J28" s="28" t="s">
        <v>82</v>
      </c>
      <c r="K28" s="28" t="s">
        <v>35</v>
      </c>
      <c r="L28" s="28" t="s">
        <v>45</v>
      </c>
      <c r="M28" s="28" t="s">
        <v>46</v>
      </c>
      <c r="N28" s="123" t="s">
        <v>38</v>
      </c>
      <c r="O28" s="123"/>
      <c r="P28" s="57"/>
      <c r="Q28" s="57"/>
      <c r="R28" s="57"/>
      <c r="S28" s="57"/>
      <c r="T28" s="65"/>
      <c r="U28" s="65"/>
    </row>
    <row r="29" s="5" customFormat="1" ht="19" customHeight="1" spans="1:21">
      <c r="A29" s="28">
        <v>20</v>
      </c>
      <c r="B29" s="28" t="s">
        <v>83</v>
      </c>
      <c r="C29" s="29" t="s">
        <v>84</v>
      </c>
      <c r="D29" s="30"/>
      <c r="E29" s="28">
        <f t="shared" si="3"/>
        <v>0.25</v>
      </c>
      <c r="F29" s="28">
        <v>4</v>
      </c>
      <c r="G29" s="28">
        <f t="shared" si="4"/>
        <v>4</v>
      </c>
      <c r="H29" s="28">
        <v>0</v>
      </c>
      <c r="I29" s="28">
        <v>4</v>
      </c>
      <c r="J29" s="28" t="str">
        <f t="shared" ref="J29:J35" si="6">IF((G29-H29)/G29&gt;=80%,"C",IF((G29-H29)/G29&lt;=20%,"A","B"))</f>
        <v>C</v>
      </c>
      <c r="K29" s="28" t="s">
        <v>35</v>
      </c>
      <c r="L29" s="28" t="s">
        <v>45</v>
      </c>
      <c r="M29" s="28" t="s">
        <v>46</v>
      </c>
      <c r="N29" s="123" t="s">
        <v>38</v>
      </c>
      <c r="O29" s="123"/>
      <c r="P29" s="57"/>
      <c r="Q29" s="57"/>
      <c r="R29" s="57"/>
      <c r="S29" s="57"/>
      <c r="T29" s="65"/>
      <c r="U29" s="65"/>
    </row>
    <row r="30" s="5" customFormat="1" ht="19" customHeight="1" spans="1:21">
      <c r="A30" s="28">
        <v>21</v>
      </c>
      <c r="B30" s="28"/>
      <c r="C30" s="29" t="s">
        <v>85</v>
      </c>
      <c r="D30" s="30"/>
      <c r="E30" s="28">
        <f t="shared" si="3"/>
        <v>0.25</v>
      </c>
      <c r="F30" s="28">
        <v>4</v>
      </c>
      <c r="G30" s="28">
        <f t="shared" si="4"/>
        <v>4</v>
      </c>
      <c r="H30" s="28">
        <v>0</v>
      </c>
      <c r="I30" s="28">
        <v>4</v>
      </c>
      <c r="J30" s="28" t="str">
        <f t="shared" si="6"/>
        <v>C</v>
      </c>
      <c r="K30" s="28" t="s">
        <v>35</v>
      </c>
      <c r="L30" s="28" t="s">
        <v>45</v>
      </c>
      <c r="M30" s="28" t="s">
        <v>46</v>
      </c>
      <c r="N30" s="123"/>
      <c r="O30" s="123" t="s">
        <v>38</v>
      </c>
      <c r="P30" s="57"/>
      <c r="Q30" s="57"/>
      <c r="R30" s="57"/>
      <c r="S30" s="57"/>
      <c r="T30" s="65"/>
      <c r="U30" s="65"/>
    </row>
    <row r="31" s="5" customFormat="1" ht="19" customHeight="1" spans="1:21">
      <c r="A31" s="28">
        <v>22</v>
      </c>
      <c r="B31" s="28"/>
      <c r="C31" s="29" t="s">
        <v>86</v>
      </c>
      <c r="D31" s="30"/>
      <c r="E31" s="28">
        <f t="shared" si="3"/>
        <v>0.25</v>
      </c>
      <c r="F31" s="28">
        <v>4</v>
      </c>
      <c r="G31" s="28">
        <f t="shared" si="4"/>
        <v>4</v>
      </c>
      <c r="H31" s="28">
        <v>0</v>
      </c>
      <c r="I31" s="28">
        <v>4</v>
      </c>
      <c r="J31" s="28" t="str">
        <f t="shared" si="6"/>
        <v>C</v>
      </c>
      <c r="K31" s="28" t="s">
        <v>35</v>
      </c>
      <c r="L31" s="28" t="s">
        <v>45</v>
      </c>
      <c r="M31" s="28" t="s">
        <v>46</v>
      </c>
      <c r="N31" s="123"/>
      <c r="O31" s="123"/>
      <c r="P31" s="57" t="s">
        <v>38</v>
      </c>
      <c r="Q31" s="57"/>
      <c r="R31" s="57"/>
      <c r="S31" s="57"/>
      <c r="T31" s="65"/>
      <c r="U31" s="65"/>
    </row>
    <row r="32" s="5" customFormat="1" ht="19" customHeight="1" spans="1:21">
      <c r="A32" s="28">
        <v>23</v>
      </c>
      <c r="B32" s="28"/>
      <c r="C32" s="29" t="s">
        <v>87</v>
      </c>
      <c r="D32" s="30"/>
      <c r="E32" s="28">
        <f t="shared" si="3"/>
        <v>0.25</v>
      </c>
      <c r="F32" s="28">
        <v>4</v>
      </c>
      <c r="G32" s="28">
        <f t="shared" si="4"/>
        <v>4</v>
      </c>
      <c r="H32" s="28">
        <v>0</v>
      </c>
      <c r="I32" s="28">
        <v>4</v>
      </c>
      <c r="J32" s="28" t="str">
        <f t="shared" si="6"/>
        <v>C</v>
      </c>
      <c r="K32" s="28" t="s">
        <v>35</v>
      </c>
      <c r="L32" s="28" t="s">
        <v>45</v>
      </c>
      <c r="M32" s="28" t="s">
        <v>46</v>
      </c>
      <c r="N32" s="123"/>
      <c r="O32" s="123"/>
      <c r="P32" s="57"/>
      <c r="Q32" s="57"/>
      <c r="R32" s="57" t="s">
        <v>38</v>
      </c>
      <c r="S32" s="57" t="s">
        <v>38</v>
      </c>
      <c r="T32" s="65"/>
      <c r="U32" s="65"/>
    </row>
    <row r="33" s="5" customFormat="1" ht="19" customHeight="1" spans="1:21">
      <c r="A33" s="28">
        <v>24</v>
      </c>
      <c r="B33" s="28" t="s">
        <v>88</v>
      </c>
      <c r="C33" s="29" t="s">
        <v>89</v>
      </c>
      <c r="D33" s="30" t="s">
        <v>90</v>
      </c>
      <c r="E33" s="28">
        <f t="shared" si="3"/>
        <v>1</v>
      </c>
      <c r="F33" s="28">
        <v>4</v>
      </c>
      <c r="G33" s="28">
        <f t="shared" si="4"/>
        <v>16</v>
      </c>
      <c r="H33" s="28">
        <v>8</v>
      </c>
      <c r="I33" s="28">
        <v>8</v>
      </c>
      <c r="J33" s="28" t="str">
        <f t="shared" si="6"/>
        <v>B</v>
      </c>
      <c r="K33" s="28" t="s">
        <v>35</v>
      </c>
      <c r="L33" s="28" t="s">
        <v>45</v>
      </c>
      <c r="M33" s="28" t="s">
        <v>46</v>
      </c>
      <c r="N33" s="123" t="s">
        <v>38</v>
      </c>
      <c r="O33" s="123"/>
      <c r="P33" s="57"/>
      <c r="Q33" s="57"/>
      <c r="R33" s="57"/>
      <c r="S33" s="57"/>
      <c r="T33" s="65"/>
      <c r="U33" s="65"/>
    </row>
    <row r="34" s="5" customFormat="1" ht="19" customHeight="1" spans="1:21">
      <c r="A34" s="28">
        <v>25</v>
      </c>
      <c r="B34" s="28"/>
      <c r="C34" s="29" t="s">
        <v>91</v>
      </c>
      <c r="D34" s="30" t="s">
        <v>92</v>
      </c>
      <c r="E34" s="28">
        <f t="shared" si="3"/>
        <v>2</v>
      </c>
      <c r="F34" s="28">
        <v>2</v>
      </c>
      <c r="G34" s="28">
        <f t="shared" si="4"/>
        <v>32</v>
      </c>
      <c r="H34" s="28">
        <v>16</v>
      </c>
      <c r="I34" s="28">
        <v>16</v>
      </c>
      <c r="J34" s="28" t="str">
        <f t="shared" si="6"/>
        <v>B</v>
      </c>
      <c r="K34" s="28" t="s">
        <v>35</v>
      </c>
      <c r="L34" s="28" t="s">
        <v>45</v>
      </c>
      <c r="M34" s="28" t="s">
        <v>46</v>
      </c>
      <c r="N34" s="123"/>
      <c r="O34" s="123"/>
      <c r="P34" s="57" t="s">
        <v>38</v>
      </c>
      <c r="Q34" s="57"/>
      <c r="R34" s="57"/>
      <c r="S34" s="57"/>
      <c r="T34" s="65"/>
      <c r="U34" s="65"/>
    </row>
    <row r="35" s="5" customFormat="1" ht="19" customHeight="1" spans="2:21">
      <c r="B35" s="28"/>
      <c r="C35" s="29" t="s">
        <v>93</v>
      </c>
      <c r="D35" s="30" t="s">
        <v>94</v>
      </c>
      <c r="E35" s="28">
        <f t="shared" si="3"/>
        <v>1</v>
      </c>
      <c r="F35" s="28">
        <v>4</v>
      </c>
      <c r="G35" s="28">
        <f t="shared" si="4"/>
        <v>16</v>
      </c>
      <c r="H35" s="28">
        <v>8</v>
      </c>
      <c r="I35" s="28">
        <v>8</v>
      </c>
      <c r="J35" s="28" t="str">
        <f t="shared" si="6"/>
        <v>B</v>
      </c>
      <c r="K35" s="28" t="s">
        <v>35</v>
      </c>
      <c r="L35" s="28" t="s">
        <v>45</v>
      </c>
      <c r="M35" s="28" t="s">
        <v>46</v>
      </c>
      <c r="N35" s="123"/>
      <c r="O35" s="123"/>
      <c r="P35" s="57"/>
      <c r="Q35" s="57" t="s">
        <v>38</v>
      </c>
      <c r="R35" s="57"/>
      <c r="S35" s="57"/>
      <c r="T35" s="65"/>
      <c r="U35" s="65"/>
    </row>
    <row r="36" s="6" customFormat="1" ht="19" customHeight="1" spans="1:21">
      <c r="A36" s="39" t="s">
        <v>95</v>
      </c>
      <c r="B36" s="40"/>
      <c r="C36" s="40"/>
      <c r="D36" s="41"/>
      <c r="E36" s="42">
        <f>SUM(E10:E35)</f>
        <v>46</v>
      </c>
      <c r="F36" s="42" t="s">
        <v>96</v>
      </c>
      <c r="G36" s="42">
        <f>SUM(G10:G35)</f>
        <v>784</v>
      </c>
      <c r="H36" s="42">
        <f>SUM(H10:H35)</f>
        <v>478</v>
      </c>
      <c r="I36" s="42">
        <f>SUM(I10:I35)</f>
        <v>306</v>
      </c>
      <c r="J36" s="42" t="s">
        <v>96</v>
      </c>
      <c r="K36" s="42" t="s">
        <v>96</v>
      </c>
      <c r="L36" s="42" t="s">
        <v>96</v>
      </c>
      <c r="M36" s="42" t="s">
        <v>96</v>
      </c>
      <c r="N36" s="42" t="s">
        <v>96</v>
      </c>
      <c r="O36" s="42" t="s">
        <v>96</v>
      </c>
      <c r="P36" s="42" t="s">
        <v>96</v>
      </c>
      <c r="Q36" s="42" t="s">
        <v>96</v>
      </c>
      <c r="R36" s="42" t="s">
        <v>96</v>
      </c>
      <c r="S36" s="42" t="s">
        <v>96</v>
      </c>
      <c r="T36" s="66"/>
      <c r="U36" s="66"/>
    </row>
    <row r="37" s="5" customFormat="1" ht="19" customHeight="1" spans="1:21">
      <c r="A37" s="43" t="s">
        <v>97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65"/>
      <c r="U37" s="65"/>
    </row>
    <row r="38" s="5" customFormat="1" ht="19" customHeight="1" spans="1:21">
      <c r="A38" s="28">
        <v>1</v>
      </c>
      <c r="B38" s="32" t="s">
        <v>98</v>
      </c>
      <c r="C38" s="32"/>
      <c r="D38" s="44" t="s">
        <v>99</v>
      </c>
      <c r="E38" s="28">
        <v>2</v>
      </c>
      <c r="F38" s="28">
        <v>2</v>
      </c>
      <c r="G38" s="28">
        <f t="shared" ref="G38:G47" si="7">SUM(H38:I38)</f>
        <v>32</v>
      </c>
      <c r="H38" s="28">
        <v>32</v>
      </c>
      <c r="I38" s="32">
        <v>0</v>
      </c>
      <c r="J38" s="28" t="str">
        <f t="shared" ref="J38:J47" si="8">IF((G38-H38)/G38&gt;=80%,"C",IF((G38-H38)/G38&lt;=20%,"A","B"))</f>
        <v>A</v>
      </c>
      <c r="K38" s="58" t="s">
        <v>100</v>
      </c>
      <c r="L38" s="28" t="s">
        <v>45</v>
      </c>
      <c r="M38" s="28" t="s">
        <v>46</v>
      </c>
      <c r="N38" s="123" t="s">
        <v>64</v>
      </c>
      <c r="O38" s="123" t="s">
        <v>64</v>
      </c>
      <c r="P38" s="57" t="s">
        <v>64</v>
      </c>
      <c r="Q38" s="57" t="s">
        <v>38</v>
      </c>
      <c r="R38" s="57" t="s">
        <v>38</v>
      </c>
      <c r="S38" s="57"/>
      <c r="T38" s="65"/>
      <c r="U38" s="65"/>
    </row>
    <row r="39" s="5" customFormat="1" ht="19" customHeight="1" spans="1:21">
      <c r="A39" s="28">
        <v>2</v>
      </c>
      <c r="B39" s="28" t="s">
        <v>101</v>
      </c>
      <c r="C39" s="28"/>
      <c r="D39" s="44" t="s">
        <v>99</v>
      </c>
      <c r="E39" s="28">
        <v>2</v>
      </c>
      <c r="F39" s="28">
        <v>4</v>
      </c>
      <c r="G39" s="28">
        <f t="shared" si="7"/>
        <v>32</v>
      </c>
      <c r="H39" s="28">
        <v>32</v>
      </c>
      <c r="I39" s="28">
        <v>0</v>
      </c>
      <c r="J39" s="28" t="str">
        <f t="shared" si="8"/>
        <v>A</v>
      </c>
      <c r="K39" s="58" t="s">
        <v>100</v>
      </c>
      <c r="L39" s="28" t="s">
        <v>45</v>
      </c>
      <c r="M39" s="28" t="s">
        <v>46</v>
      </c>
      <c r="N39" s="123" t="s">
        <v>64</v>
      </c>
      <c r="O39" s="123" t="s">
        <v>64</v>
      </c>
      <c r="P39" s="57" t="s">
        <v>64</v>
      </c>
      <c r="Q39" s="57" t="s">
        <v>38</v>
      </c>
      <c r="R39" s="57" t="s">
        <v>38</v>
      </c>
      <c r="S39" s="57"/>
      <c r="T39" s="65"/>
      <c r="U39" s="65"/>
    </row>
    <row r="40" s="5" customFormat="1" ht="19" customHeight="1" spans="1:21">
      <c r="A40" s="28">
        <v>3</v>
      </c>
      <c r="B40" s="28" t="s">
        <v>102</v>
      </c>
      <c r="C40" s="28"/>
      <c r="D40" s="44" t="s">
        <v>99</v>
      </c>
      <c r="E40" s="28">
        <v>2</v>
      </c>
      <c r="F40" s="28">
        <v>2</v>
      </c>
      <c r="G40" s="28">
        <f t="shared" si="7"/>
        <v>32</v>
      </c>
      <c r="H40" s="28">
        <v>32</v>
      </c>
      <c r="I40" s="32">
        <v>0</v>
      </c>
      <c r="J40" s="28" t="str">
        <f t="shared" si="8"/>
        <v>A</v>
      </c>
      <c r="K40" s="32" t="s">
        <v>103</v>
      </c>
      <c r="L40" s="28" t="s">
        <v>45</v>
      </c>
      <c r="M40" s="28" t="s">
        <v>46</v>
      </c>
      <c r="N40" s="123" t="s">
        <v>64</v>
      </c>
      <c r="O40" s="123" t="s">
        <v>64</v>
      </c>
      <c r="P40" s="57" t="s">
        <v>64</v>
      </c>
      <c r="Q40" s="57" t="s">
        <v>38</v>
      </c>
      <c r="R40" s="57" t="s">
        <v>38</v>
      </c>
      <c r="S40" s="32"/>
      <c r="T40" s="65"/>
      <c r="U40" s="65"/>
    </row>
    <row r="41" s="5" customFormat="1" ht="19" customHeight="1" spans="1:21">
      <c r="A41" s="28">
        <v>4</v>
      </c>
      <c r="B41" s="28" t="s">
        <v>104</v>
      </c>
      <c r="C41" s="28"/>
      <c r="D41" s="44" t="s">
        <v>105</v>
      </c>
      <c r="E41" s="28">
        <v>2</v>
      </c>
      <c r="F41" s="28">
        <v>2</v>
      </c>
      <c r="G41" s="28">
        <f t="shared" si="7"/>
        <v>32</v>
      </c>
      <c r="H41" s="28">
        <v>16</v>
      </c>
      <c r="I41" s="28">
        <v>16</v>
      </c>
      <c r="J41" s="28" t="str">
        <f t="shared" si="8"/>
        <v>B</v>
      </c>
      <c r="K41" s="32" t="s">
        <v>103</v>
      </c>
      <c r="L41" s="28" t="s">
        <v>45</v>
      </c>
      <c r="M41" s="28" t="s">
        <v>46</v>
      </c>
      <c r="N41" s="123" t="s">
        <v>64</v>
      </c>
      <c r="O41" s="123" t="s">
        <v>64</v>
      </c>
      <c r="P41" s="57" t="s">
        <v>64</v>
      </c>
      <c r="Q41" s="57" t="s">
        <v>38</v>
      </c>
      <c r="R41" s="57" t="s">
        <v>38</v>
      </c>
      <c r="S41" s="32"/>
      <c r="T41" s="65"/>
      <c r="U41" s="65"/>
    </row>
    <row r="42" s="5" customFormat="1" ht="19" customHeight="1" spans="1:21">
      <c r="A42" s="28">
        <v>5</v>
      </c>
      <c r="B42" s="28" t="s">
        <v>106</v>
      </c>
      <c r="C42" s="28"/>
      <c r="D42" s="44" t="s">
        <v>99</v>
      </c>
      <c r="E42" s="28">
        <v>2</v>
      </c>
      <c r="F42" s="28">
        <v>2</v>
      </c>
      <c r="G42" s="28">
        <f t="shared" si="7"/>
        <v>32</v>
      </c>
      <c r="H42" s="28">
        <v>32</v>
      </c>
      <c r="I42" s="32">
        <v>0</v>
      </c>
      <c r="J42" s="28" t="str">
        <f t="shared" si="8"/>
        <v>A</v>
      </c>
      <c r="K42" s="32" t="s">
        <v>103</v>
      </c>
      <c r="L42" s="28" t="s">
        <v>45</v>
      </c>
      <c r="M42" s="28" t="s">
        <v>46</v>
      </c>
      <c r="N42" s="123" t="s">
        <v>64</v>
      </c>
      <c r="O42" s="123" t="s">
        <v>64</v>
      </c>
      <c r="P42" s="57" t="s">
        <v>64</v>
      </c>
      <c r="Q42" s="57" t="s">
        <v>38</v>
      </c>
      <c r="R42" s="57" t="s">
        <v>38</v>
      </c>
      <c r="S42" s="32"/>
      <c r="T42" s="65"/>
      <c r="U42" s="65"/>
    </row>
    <row r="43" s="5" customFormat="1" ht="19" customHeight="1" spans="1:21">
      <c r="A43" s="28">
        <v>6</v>
      </c>
      <c r="B43" s="28" t="s">
        <v>107</v>
      </c>
      <c r="C43" s="28"/>
      <c r="D43" s="44" t="s">
        <v>105</v>
      </c>
      <c r="E43" s="28">
        <v>2</v>
      </c>
      <c r="F43" s="28">
        <v>2</v>
      </c>
      <c r="G43" s="28">
        <f t="shared" si="7"/>
        <v>32</v>
      </c>
      <c r="H43" s="28">
        <v>16</v>
      </c>
      <c r="I43" s="28">
        <v>16</v>
      </c>
      <c r="J43" s="28" t="str">
        <f t="shared" si="8"/>
        <v>B</v>
      </c>
      <c r="K43" s="32" t="s">
        <v>103</v>
      </c>
      <c r="L43" s="28" t="s">
        <v>45</v>
      </c>
      <c r="M43" s="28" t="s">
        <v>46</v>
      </c>
      <c r="N43" s="123" t="s">
        <v>64</v>
      </c>
      <c r="O43" s="123" t="s">
        <v>64</v>
      </c>
      <c r="P43" s="57" t="s">
        <v>64</v>
      </c>
      <c r="Q43" s="57" t="s">
        <v>38</v>
      </c>
      <c r="R43" s="57" t="s">
        <v>38</v>
      </c>
      <c r="S43" s="32"/>
      <c r="T43" s="65"/>
      <c r="U43" s="65"/>
    </row>
    <row r="44" s="5" customFormat="1" ht="19" customHeight="1" spans="1:21">
      <c r="A44" s="28">
        <v>7</v>
      </c>
      <c r="B44" s="28" t="s">
        <v>108</v>
      </c>
      <c r="C44" s="28"/>
      <c r="D44" s="44" t="s">
        <v>105</v>
      </c>
      <c r="E44" s="28">
        <v>2</v>
      </c>
      <c r="F44" s="28">
        <v>2</v>
      </c>
      <c r="G44" s="28">
        <f t="shared" si="7"/>
        <v>32</v>
      </c>
      <c r="H44" s="28">
        <v>16</v>
      </c>
      <c r="I44" s="28">
        <v>16</v>
      </c>
      <c r="J44" s="28" t="str">
        <f t="shared" si="8"/>
        <v>B</v>
      </c>
      <c r="K44" s="32" t="s">
        <v>103</v>
      </c>
      <c r="L44" s="28" t="s">
        <v>45</v>
      </c>
      <c r="M44" s="28" t="s">
        <v>46</v>
      </c>
      <c r="N44" s="123" t="s">
        <v>64</v>
      </c>
      <c r="O44" s="123" t="s">
        <v>64</v>
      </c>
      <c r="P44" s="57" t="s">
        <v>64</v>
      </c>
      <c r="Q44" s="57" t="s">
        <v>38</v>
      </c>
      <c r="R44" s="57" t="s">
        <v>38</v>
      </c>
      <c r="S44" s="32"/>
      <c r="T44" s="65"/>
      <c r="U44" s="65"/>
    </row>
    <row r="45" s="5" customFormat="1" ht="19" customHeight="1" spans="1:21">
      <c r="A45" s="28">
        <v>8</v>
      </c>
      <c r="B45" s="28" t="s">
        <v>109</v>
      </c>
      <c r="C45" s="28"/>
      <c r="D45" s="44" t="s">
        <v>110</v>
      </c>
      <c r="E45" s="28">
        <v>4</v>
      </c>
      <c r="F45" s="28">
        <v>2</v>
      </c>
      <c r="G45" s="28">
        <f t="shared" si="7"/>
        <v>64</v>
      </c>
      <c r="H45" s="28">
        <v>0</v>
      </c>
      <c r="I45" s="28">
        <v>64</v>
      </c>
      <c r="J45" s="28" t="str">
        <f t="shared" si="8"/>
        <v>C</v>
      </c>
      <c r="K45" s="32" t="s">
        <v>103</v>
      </c>
      <c r="L45" s="28" t="s">
        <v>45</v>
      </c>
      <c r="M45" s="32" t="s">
        <v>46</v>
      </c>
      <c r="N45" s="123" t="s">
        <v>38</v>
      </c>
      <c r="O45" s="123" t="s">
        <v>64</v>
      </c>
      <c r="P45" s="57" t="s">
        <v>64</v>
      </c>
      <c r="Q45" s="57" t="s">
        <v>38</v>
      </c>
      <c r="R45" s="57" t="s">
        <v>38</v>
      </c>
      <c r="S45" s="32"/>
      <c r="T45" s="65"/>
      <c r="U45" s="65"/>
    </row>
    <row r="46" s="5" customFormat="1" ht="19" customHeight="1" spans="1:21">
      <c r="A46" s="28">
        <v>9</v>
      </c>
      <c r="B46" s="28" t="s">
        <v>111</v>
      </c>
      <c r="C46" s="28"/>
      <c r="D46" s="44" t="s">
        <v>105</v>
      </c>
      <c r="E46" s="28">
        <v>8</v>
      </c>
      <c r="F46" s="28">
        <v>8</v>
      </c>
      <c r="G46" s="28">
        <f t="shared" si="7"/>
        <v>128</v>
      </c>
      <c r="H46" s="28">
        <v>96</v>
      </c>
      <c r="I46" s="28">
        <v>32</v>
      </c>
      <c r="J46" s="28" t="str">
        <f t="shared" si="8"/>
        <v>B</v>
      </c>
      <c r="K46" s="32" t="s">
        <v>103</v>
      </c>
      <c r="L46" s="28" t="s">
        <v>45</v>
      </c>
      <c r="M46" s="32" t="s">
        <v>46</v>
      </c>
      <c r="N46" s="123" t="s">
        <v>38</v>
      </c>
      <c r="O46" s="123" t="s">
        <v>64</v>
      </c>
      <c r="P46" s="57" t="s">
        <v>64</v>
      </c>
      <c r="Q46" s="57" t="s">
        <v>38</v>
      </c>
      <c r="R46" s="57" t="s">
        <v>38</v>
      </c>
      <c r="S46" s="32"/>
      <c r="T46" s="65"/>
      <c r="U46" s="65"/>
    </row>
    <row r="47" s="5" customFormat="1" ht="19" customHeight="1" spans="1:21">
      <c r="A47" s="28">
        <v>10</v>
      </c>
      <c r="B47" s="28" t="s">
        <v>112</v>
      </c>
      <c r="C47" s="28"/>
      <c r="D47" s="44" t="s">
        <v>99</v>
      </c>
      <c r="E47" s="28">
        <v>1</v>
      </c>
      <c r="F47" s="28">
        <v>2</v>
      </c>
      <c r="G47" s="28">
        <f t="shared" si="7"/>
        <v>16</v>
      </c>
      <c r="H47" s="28">
        <v>16</v>
      </c>
      <c r="I47" s="28">
        <v>0</v>
      </c>
      <c r="J47" s="28" t="str">
        <f t="shared" si="8"/>
        <v>A</v>
      </c>
      <c r="K47" s="32" t="s">
        <v>103</v>
      </c>
      <c r="L47" s="28" t="s">
        <v>45</v>
      </c>
      <c r="M47" s="32" t="s">
        <v>46</v>
      </c>
      <c r="N47" s="123" t="s">
        <v>38</v>
      </c>
      <c r="O47" s="123" t="s">
        <v>64</v>
      </c>
      <c r="P47" s="57" t="s">
        <v>64</v>
      </c>
      <c r="Q47" s="57" t="s">
        <v>38</v>
      </c>
      <c r="R47" s="57" t="s">
        <v>38</v>
      </c>
      <c r="S47" s="32"/>
      <c r="T47" s="65"/>
      <c r="U47" s="65"/>
    </row>
    <row r="48" s="3" customFormat="1" ht="19" customHeight="1" spans="1:21">
      <c r="A48" s="39" t="s">
        <v>113</v>
      </c>
      <c r="B48" s="40"/>
      <c r="C48" s="40"/>
      <c r="D48" s="41"/>
      <c r="E48" s="42">
        <v>8</v>
      </c>
      <c r="F48" s="42" t="s">
        <v>96</v>
      </c>
      <c r="G48" s="42">
        <v>128</v>
      </c>
      <c r="H48" s="42">
        <v>96</v>
      </c>
      <c r="I48" s="42">
        <v>32</v>
      </c>
      <c r="J48" s="42" t="s">
        <v>96</v>
      </c>
      <c r="K48" s="42" t="s">
        <v>96</v>
      </c>
      <c r="L48" s="42" t="s">
        <v>96</v>
      </c>
      <c r="M48" s="42" t="s">
        <v>96</v>
      </c>
      <c r="N48" s="42" t="s">
        <v>96</v>
      </c>
      <c r="O48" s="42" t="s">
        <v>96</v>
      </c>
      <c r="P48" s="42" t="s">
        <v>96</v>
      </c>
      <c r="Q48" s="42" t="s">
        <v>96</v>
      </c>
      <c r="R48" s="42" t="s">
        <v>96</v>
      </c>
      <c r="S48" s="42" t="s">
        <v>96</v>
      </c>
      <c r="T48" s="62"/>
      <c r="U48" s="62"/>
    </row>
    <row r="49" s="3" customFormat="1" ht="19" customHeight="1" spans="1:21">
      <c r="A49" s="39" t="s">
        <v>114</v>
      </c>
      <c r="B49" s="40"/>
      <c r="C49" s="40"/>
      <c r="D49" s="41"/>
      <c r="E49" s="42">
        <f>SUM(E48,E36)</f>
        <v>54</v>
      </c>
      <c r="F49" s="42" t="s">
        <v>96</v>
      </c>
      <c r="G49" s="42">
        <f>SUM(G36,G48)</f>
        <v>912</v>
      </c>
      <c r="H49" s="42">
        <f>SUM(H48,H36)</f>
        <v>574</v>
      </c>
      <c r="I49" s="42">
        <f>SUM(I48,I36)</f>
        <v>338</v>
      </c>
      <c r="J49" s="42" t="s">
        <v>96</v>
      </c>
      <c r="K49" s="42" t="s">
        <v>96</v>
      </c>
      <c r="L49" s="42" t="s">
        <v>96</v>
      </c>
      <c r="M49" s="42" t="s">
        <v>96</v>
      </c>
      <c r="N49" s="42" t="s">
        <v>96</v>
      </c>
      <c r="O49" s="42" t="s">
        <v>96</v>
      </c>
      <c r="P49" s="42" t="s">
        <v>96</v>
      </c>
      <c r="Q49" s="42" t="s">
        <v>96</v>
      </c>
      <c r="R49" s="42" t="s">
        <v>96</v>
      </c>
      <c r="S49" s="42" t="s">
        <v>96</v>
      </c>
      <c r="T49" s="62"/>
      <c r="U49" s="62"/>
    </row>
    <row r="50" s="7" customFormat="1" ht="25" customHeight="1" spans="1:21">
      <c r="A50" s="27" t="s">
        <v>115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67"/>
      <c r="U50" s="67"/>
    </row>
    <row r="51" s="7" customFormat="1" ht="25" customHeight="1" spans="1:21">
      <c r="A51" s="45" t="s">
        <v>116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67"/>
      <c r="U51" s="67"/>
    </row>
    <row r="52" s="7" customFormat="1" ht="19" customHeight="1" spans="1:21">
      <c r="A52" s="46">
        <v>1</v>
      </c>
      <c r="B52" s="47" t="s">
        <v>58</v>
      </c>
      <c r="C52" s="47"/>
      <c r="D52" s="44" t="s">
        <v>117</v>
      </c>
      <c r="E52" s="28">
        <v>2</v>
      </c>
      <c r="F52" s="44">
        <v>2</v>
      </c>
      <c r="G52" s="28">
        <v>32</v>
      </c>
      <c r="H52" s="44">
        <v>32</v>
      </c>
      <c r="I52" s="44">
        <v>0</v>
      </c>
      <c r="J52" s="57" t="str">
        <f t="shared" ref="J52:J59" si="9">IF((G52-H52)/G52&gt;=80%,"C",IF((G52-H52)/G52&lt;=20%,"A","B"))</f>
        <v>A</v>
      </c>
      <c r="K52" s="46" t="s">
        <v>35</v>
      </c>
      <c r="L52" s="44" t="s">
        <v>36</v>
      </c>
      <c r="M52" s="44" t="s">
        <v>37</v>
      </c>
      <c r="N52" s="123" t="s">
        <v>38</v>
      </c>
      <c r="O52" s="123"/>
      <c r="P52" s="44"/>
      <c r="Q52" s="44"/>
      <c r="R52" s="44"/>
      <c r="S52" s="44"/>
      <c r="T52" s="67"/>
      <c r="U52" s="67"/>
    </row>
    <row r="53" s="7" customFormat="1" ht="19" customHeight="1" spans="1:21">
      <c r="A53" s="46">
        <v>2</v>
      </c>
      <c r="B53" s="47" t="s">
        <v>118</v>
      </c>
      <c r="C53" s="47"/>
      <c r="D53" s="44" t="s">
        <v>119</v>
      </c>
      <c r="E53" s="28">
        <v>4</v>
      </c>
      <c r="F53" s="44">
        <v>4</v>
      </c>
      <c r="G53" s="28">
        <v>64</v>
      </c>
      <c r="H53" s="44">
        <v>32</v>
      </c>
      <c r="I53" s="44">
        <v>32</v>
      </c>
      <c r="J53" s="57" t="str">
        <f t="shared" si="9"/>
        <v>B</v>
      </c>
      <c r="K53" s="46" t="s">
        <v>35</v>
      </c>
      <c r="L53" s="44" t="s">
        <v>36</v>
      </c>
      <c r="M53" s="44" t="s">
        <v>37</v>
      </c>
      <c r="N53" s="123"/>
      <c r="O53" s="123" t="s">
        <v>38</v>
      </c>
      <c r="P53" s="44"/>
      <c r="Q53" s="44"/>
      <c r="R53" s="44"/>
      <c r="S53" s="44"/>
      <c r="T53" s="67"/>
      <c r="U53" s="67"/>
    </row>
    <row r="54" s="7" customFormat="1" ht="19" customHeight="1" spans="1:21">
      <c r="A54" s="46">
        <v>3</v>
      </c>
      <c r="B54" s="47" t="s">
        <v>120</v>
      </c>
      <c r="C54" s="47"/>
      <c r="D54" s="44" t="s">
        <v>121</v>
      </c>
      <c r="E54" s="28">
        <v>4</v>
      </c>
      <c r="F54" s="44">
        <v>4</v>
      </c>
      <c r="G54" s="28">
        <v>64</v>
      </c>
      <c r="H54" s="44">
        <v>32</v>
      </c>
      <c r="I54" s="44">
        <v>32</v>
      </c>
      <c r="J54" s="57" t="str">
        <f t="shared" si="9"/>
        <v>B</v>
      </c>
      <c r="K54" s="46" t="s">
        <v>35</v>
      </c>
      <c r="L54" s="44" t="s">
        <v>36</v>
      </c>
      <c r="M54" s="44" t="s">
        <v>37</v>
      </c>
      <c r="N54" s="123"/>
      <c r="O54" s="123"/>
      <c r="P54" s="44" t="s">
        <v>38</v>
      </c>
      <c r="Q54" s="44"/>
      <c r="R54" s="44"/>
      <c r="S54" s="44"/>
      <c r="T54" s="67"/>
      <c r="U54" s="67"/>
    </row>
    <row r="55" s="7" customFormat="1" ht="19" customHeight="1" spans="1:21">
      <c r="A55" s="46">
        <v>4</v>
      </c>
      <c r="B55" s="47" t="s">
        <v>122</v>
      </c>
      <c r="C55" s="47"/>
      <c r="D55" s="44" t="s">
        <v>123</v>
      </c>
      <c r="E55" s="28">
        <v>4</v>
      </c>
      <c r="F55" s="44">
        <v>4</v>
      </c>
      <c r="G55" s="28">
        <v>64</v>
      </c>
      <c r="H55" s="44">
        <v>32</v>
      </c>
      <c r="I55" s="44">
        <v>32</v>
      </c>
      <c r="J55" s="57" t="str">
        <f t="shared" si="9"/>
        <v>B</v>
      </c>
      <c r="K55" s="46" t="s">
        <v>35</v>
      </c>
      <c r="L55" s="44" t="s">
        <v>36</v>
      </c>
      <c r="M55" s="44" t="s">
        <v>46</v>
      </c>
      <c r="N55" s="123" t="s">
        <v>38</v>
      </c>
      <c r="O55" s="123"/>
      <c r="P55" s="44"/>
      <c r="Q55" s="44"/>
      <c r="R55" s="44"/>
      <c r="S55" s="44"/>
      <c r="T55" s="67"/>
      <c r="U55" s="67"/>
    </row>
    <row r="56" s="7" customFormat="1" ht="19" customHeight="1" spans="1:21">
      <c r="A56" s="46">
        <v>5</v>
      </c>
      <c r="B56" s="47" t="s">
        <v>124</v>
      </c>
      <c r="C56" s="47"/>
      <c r="D56" s="44" t="s">
        <v>125</v>
      </c>
      <c r="E56" s="28">
        <v>4</v>
      </c>
      <c r="F56" s="44">
        <v>4</v>
      </c>
      <c r="G56" s="28">
        <v>64</v>
      </c>
      <c r="H56" s="44">
        <v>32</v>
      </c>
      <c r="I56" s="44">
        <v>32</v>
      </c>
      <c r="J56" s="57" t="str">
        <f t="shared" si="9"/>
        <v>B</v>
      </c>
      <c r="K56" s="46" t="s">
        <v>35</v>
      </c>
      <c r="L56" s="44" t="s">
        <v>36</v>
      </c>
      <c r="M56" s="44" t="s">
        <v>37</v>
      </c>
      <c r="N56" s="123"/>
      <c r="O56" s="123" t="s">
        <v>38</v>
      </c>
      <c r="P56" s="44"/>
      <c r="Q56" s="44"/>
      <c r="R56" s="44"/>
      <c r="S56" s="44"/>
      <c r="T56" s="67"/>
      <c r="U56" s="67"/>
    </row>
    <row r="57" s="7" customFormat="1" ht="19" customHeight="1" spans="1:21">
      <c r="A57" s="46">
        <v>6</v>
      </c>
      <c r="B57" s="47" t="s">
        <v>126</v>
      </c>
      <c r="C57" s="47"/>
      <c r="D57" s="44" t="s">
        <v>127</v>
      </c>
      <c r="E57" s="28">
        <v>4</v>
      </c>
      <c r="F57" s="44">
        <v>4</v>
      </c>
      <c r="G57" s="28">
        <v>64</v>
      </c>
      <c r="H57" s="44">
        <v>32</v>
      </c>
      <c r="I57" s="44">
        <v>32</v>
      </c>
      <c r="J57" s="57" t="str">
        <f t="shared" si="9"/>
        <v>B</v>
      </c>
      <c r="K57" s="46" t="s">
        <v>35</v>
      </c>
      <c r="L57" s="44" t="s">
        <v>36</v>
      </c>
      <c r="M57" s="44" t="s">
        <v>46</v>
      </c>
      <c r="N57" s="123"/>
      <c r="O57" s="123" t="s">
        <v>38</v>
      </c>
      <c r="P57" s="44"/>
      <c r="Q57" s="44"/>
      <c r="R57" s="44"/>
      <c r="S57" s="44"/>
      <c r="T57" s="67"/>
      <c r="U57" s="67"/>
    </row>
    <row r="58" s="7" customFormat="1" ht="19" customHeight="1" spans="1:21">
      <c r="A58" s="46">
        <v>7</v>
      </c>
      <c r="B58" s="48" t="s">
        <v>128</v>
      </c>
      <c r="C58" s="49"/>
      <c r="D58" s="50" t="s">
        <v>129</v>
      </c>
      <c r="E58" s="28">
        <v>4</v>
      </c>
      <c r="F58" s="44">
        <v>4</v>
      </c>
      <c r="G58" s="28">
        <v>64</v>
      </c>
      <c r="H58" s="44">
        <v>32</v>
      </c>
      <c r="I58" s="44">
        <v>32</v>
      </c>
      <c r="J58" s="57" t="str">
        <f t="shared" si="9"/>
        <v>B</v>
      </c>
      <c r="K58" s="46" t="s">
        <v>35</v>
      </c>
      <c r="L58" s="44" t="s">
        <v>36</v>
      </c>
      <c r="M58" s="44" t="s">
        <v>46</v>
      </c>
      <c r="N58" s="123"/>
      <c r="O58" s="123" t="s">
        <v>38</v>
      </c>
      <c r="P58" s="44"/>
      <c r="Q58" s="44"/>
      <c r="R58" s="44"/>
      <c r="S58" s="44"/>
      <c r="T58" s="67"/>
      <c r="U58" s="67"/>
    </row>
    <row r="59" s="7" customFormat="1" ht="19" customHeight="1" spans="1:21">
      <c r="A59" s="46">
        <v>8</v>
      </c>
      <c r="B59" s="47" t="s">
        <v>130</v>
      </c>
      <c r="C59" s="47"/>
      <c r="D59" s="44" t="s">
        <v>131</v>
      </c>
      <c r="E59" s="28">
        <v>4</v>
      </c>
      <c r="F59" s="44">
        <v>4</v>
      </c>
      <c r="G59" s="28">
        <v>64</v>
      </c>
      <c r="H59" s="44">
        <v>32</v>
      </c>
      <c r="I59" s="44">
        <v>32</v>
      </c>
      <c r="J59" s="57" t="str">
        <f t="shared" si="9"/>
        <v>B</v>
      </c>
      <c r="K59" s="46" t="s">
        <v>35</v>
      </c>
      <c r="L59" s="44" t="s">
        <v>36</v>
      </c>
      <c r="M59" s="44" t="s">
        <v>37</v>
      </c>
      <c r="N59" s="123" t="s">
        <v>38</v>
      </c>
      <c r="O59" s="123"/>
      <c r="P59" s="44"/>
      <c r="Q59" s="44"/>
      <c r="R59" s="44"/>
      <c r="S59" s="44"/>
      <c r="T59" s="67"/>
      <c r="U59" s="67"/>
    </row>
    <row r="60" s="7" customFormat="1" ht="19" customHeight="1" spans="1:21">
      <c r="A60" s="51" t="s">
        <v>132</v>
      </c>
      <c r="B60" s="52"/>
      <c r="C60" s="52"/>
      <c r="D60" s="53"/>
      <c r="E60" s="42">
        <f>SUM(E52:E59)</f>
        <v>30</v>
      </c>
      <c r="F60" s="42" t="s">
        <v>96</v>
      </c>
      <c r="G60" s="42">
        <f>SUM(G52:G59)</f>
        <v>480</v>
      </c>
      <c r="H60" s="42">
        <f>SUM(H52:H59)</f>
        <v>256</v>
      </c>
      <c r="I60" s="42">
        <f>SUM(I52:I59)</f>
        <v>224</v>
      </c>
      <c r="J60" s="42" t="s">
        <v>96</v>
      </c>
      <c r="K60" s="22" t="s">
        <v>96</v>
      </c>
      <c r="L60" s="22" t="s">
        <v>96</v>
      </c>
      <c r="M60" s="22" t="s">
        <v>96</v>
      </c>
      <c r="N60" s="22" t="s">
        <v>96</v>
      </c>
      <c r="O60" s="22" t="s">
        <v>96</v>
      </c>
      <c r="P60" s="22" t="s">
        <v>96</v>
      </c>
      <c r="Q60" s="22" t="s">
        <v>96</v>
      </c>
      <c r="R60" s="22" t="s">
        <v>96</v>
      </c>
      <c r="S60" s="22" t="s">
        <v>96</v>
      </c>
      <c r="T60" s="67"/>
      <c r="U60" s="67"/>
    </row>
    <row r="61" s="7" customFormat="1" ht="25" customHeight="1" spans="1:21">
      <c r="A61" s="45" t="s">
        <v>133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67"/>
      <c r="U61" s="67"/>
    </row>
    <row r="62" s="7" customFormat="1" ht="19" customHeight="1" spans="1:21">
      <c r="A62" s="32">
        <v>1</v>
      </c>
      <c r="B62" s="47" t="s">
        <v>134</v>
      </c>
      <c r="C62" s="47"/>
      <c r="D62" s="44" t="s">
        <v>135</v>
      </c>
      <c r="E62" s="28">
        <v>6</v>
      </c>
      <c r="F62" s="54">
        <v>6</v>
      </c>
      <c r="G62" s="28">
        <v>96</v>
      </c>
      <c r="H62" s="54">
        <v>48</v>
      </c>
      <c r="I62" s="54">
        <v>48</v>
      </c>
      <c r="J62" s="57" t="str">
        <f t="shared" ref="J62:J69" si="10">IF((G62-H62)/G62&gt;=80%,"C",IF((G62-H62)/G62&lt;=20%,"A","B"))</f>
        <v>B</v>
      </c>
      <c r="K62" s="28" t="s">
        <v>35</v>
      </c>
      <c r="L62" s="44" t="s">
        <v>36</v>
      </c>
      <c r="M62" s="44" t="s">
        <v>37</v>
      </c>
      <c r="N62" s="127"/>
      <c r="O62" s="127"/>
      <c r="P62" s="44" t="s">
        <v>38</v>
      </c>
      <c r="Q62" s="44"/>
      <c r="R62" s="44"/>
      <c r="S62" s="44"/>
      <c r="T62" s="67"/>
      <c r="U62" s="67"/>
    </row>
    <row r="63" s="7" customFormat="1" ht="19" customHeight="1" spans="1:21">
      <c r="A63" s="32">
        <v>2</v>
      </c>
      <c r="B63" s="47" t="s">
        <v>136</v>
      </c>
      <c r="C63" s="47"/>
      <c r="D63" s="44" t="s">
        <v>137</v>
      </c>
      <c r="E63" s="28">
        <v>2</v>
      </c>
      <c r="F63" s="54">
        <v>2</v>
      </c>
      <c r="G63" s="28">
        <v>32</v>
      </c>
      <c r="H63" s="54">
        <v>16</v>
      </c>
      <c r="I63" s="54">
        <v>16</v>
      </c>
      <c r="J63" s="57" t="str">
        <f t="shared" si="10"/>
        <v>B</v>
      </c>
      <c r="K63" s="28" t="s">
        <v>35</v>
      </c>
      <c r="L63" s="44" t="s">
        <v>45</v>
      </c>
      <c r="M63" s="44" t="s">
        <v>46</v>
      </c>
      <c r="N63" s="127"/>
      <c r="O63" s="127"/>
      <c r="P63" s="44"/>
      <c r="Q63" s="44" t="s">
        <v>38</v>
      </c>
      <c r="R63" s="44"/>
      <c r="S63" s="44"/>
      <c r="T63" s="67"/>
      <c r="U63" s="67"/>
    </row>
    <row r="64" s="7" customFormat="1" ht="19" customHeight="1" spans="1:21">
      <c r="A64" s="32">
        <v>3</v>
      </c>
      <c r="B64" s="47" t="s">
        <v>138</v>
      </c>
      <c r="C64" s="47"/>
      <c r="D64" s="44" t="s">
        <v>139</v>
      </c>
      <c r="E64" s="28">
        <v>6</v>
      </c>
      <c r="F64" s="54">
        <v>4</v>
      </c>
      <c r="G64" s="28">
        <v>96</v>
      </c>
      <c r="H64" s="54">
        <v>48</v>
      </c>
      <c r="I64" s="54">
        <v>48</v>
      </c>
      <c r="J64" s="57" t="str">
        <f t="shared" si="10"/>
        <v>B</v>
      </c>
      <c r="K64" s="28" t="s">
        <v>35</v>
      </c>
      <c r="L64" s="44" t="s">
        <v>36</v>
      </c>
      <c r="M64" s="44" t="s">
        <v>46</v>
      </c>
      <c r="N64" s="127"/>
      <c r="O64" s="127"/>
      <c r="P64" s="44" t="s">
        <v>38</v>
      </c>
      <c r="Q64" s="44"/>
      <c r="R64" s="44"/>
      <c r="S64" s="44"/>
      <c r="T64" s="67"/>
      <c r="U64" s="67"/>
    </row>
    <row r="65" s="7" customFormat="1" ht="19" customHeight="1" spans="1:21">
      <c r="A65" s="32">
        <v>4</v>
      </c>
      <c r="B65" s="47" t="s">
        <v>140</v>
      </c>
      <c r="C65" s="47"/>
      <c r="D65" s="44" t="s">
        <v>141</v>
      </c>
      <c r="E65" s="28">
        <v>2</v>
      </c>
      <c r="F65" s="54">
        <v>2</v>
      </c>
      <c r="G65" s="28">
        <v>32</v>
      </c>
      <c r="H65" s="54">
        <v>16</v>
      </c>
      <c r="I65" s="54">
        <v>16</v>
      </c>
      <c r="J65" s="57" t="str">
        <f t="shared" si="10"/>
        <v>B</v>
      </c>
      <c r="K65" s="28" t="s">
        <v>35</v>
      </c>
      <c r="L65" s="44" t="s">
        <v>45</v>
      </c>
      <c r="M65" s="44" t="s">
        <v>46</v>
      </c>
      <c r="N65" s="127"/>
      <c r="O65" s="127"/>
      <c r="P65" s="44"/>
      <c r="Q65" s="44" t="s">
        <v>38</v>
      </c>
      <c r="R65" s="44"/>
      <c r="S65" s="44"/>
      <c r="T65" s="67"/>
      <c r="U65" s="67"/>
    </row>
    <row r="66" s="7" customFormat="1" ht="19" customHeight="1" spans="1:21">
      <c r="A66" s="32">
        <v>5</v>
      </c>
      <c r="B66" s="47" t="s">
        <v>142</v>
      </c>
      <c r="C66" s="47"/>
      <c r="D66" s="44" t="s">
        <v>143</v>
      </c>
      <c r="E66" s="28">
        <v>6</v>
      </c>
      <c r="F66" s="44">
        <v>6</v>
      </c>
      <c r="G66" s="28">
        <v>96</v>
      </c>
      <c r="H66" s="44">
        <v>48</v>
      </c>
      <c r="I66" s="44">
        <v>48</v>
      </c>
      <c r="J66" s="57" t="str">
        <f t="shared" si="10"/>
        <v>B</v>
      </c>
      <c r="K66" s="28" t="s">
        <v>35</v>
      </c>
      <c r="L66" s="44" t="s">
        <v>45</v>
      </c>
      <c r="M66" s="44" t="s">
        <v>46</v>
      </c>
      <c r="N66" s="127"/>
      <c r="O66" s="127"/>
      <c r="P66" s="44"/>
      <c r="Q66" s="44" t="s">
        <v>38</v>
      </c>
      <c r="R66" s="44"/>
      <c r="S66" s="44"/>
      <c r="T66" s="67"/>
      <c r="U66" s="67"/>
    </row>
    <row r="67" s="7" customFormat="1" ht="19" customHeight="1" spans="1:21">
      <c r="A67" s="32">
        <v>6</v>
      </c>
      <c r="B67" s="47" t="s">
        <v>144</v>
      </c>
      <c r="C67" s="47"/>
      <c r="D67" s="44" t="s">
        <v>145</v>
      </c>
      <c r="E67" s="28">
        <v>6</v>
      </c>
      <c r="F67" s="44">
        <v>6</v>
      </c>
      <c r="G67" s="28">
        <v>96</v>
      </c>
      <c r="H67" s="44">
        <v>48</v>
      </c>
      <c r="I67" s="44">
        <v>48</v>
      </c>
      <c r="J67" s="57" t="str">
        <f t="shared" si="10"/>
        <v>B</v>
      </c>
      <c r="K67" s="28" t="s">
        <v>35</v>
      </c>
      <c r="L67" s="44" t="s">
        <v>36</v>
      </c>
      <c r="M67" s="44" t="s">
        <v>46</v>
      </c>
      <c r="N67" s="127"/>
      <c r="O67" s="127"/>
      <c r="P67" s="44" t="s">
        <v>38</v>
      </c>
      <c r="Q67" s="44"/>
      <c r="R67" s="44"/>
      <c r="S67" s="44"/>
      <c r="T67" s="67"/>
      <c r="U67" s="67"/>
    </row>
    <row r="68" s="7" customFormat="1" ht="19" customHeight="1" spans="1:21">
      <c r="A68" s="32">
        <v>7</v>
      </c>
      <c r="B68" s="47"/>
      <c r="C68" s="47"/>
      <c r="D68" s="44"/>
      <c r="E68" s="28">
        <f>G68/16</f>
        <v>0</v>
      </c>
      <c r="F68" s="44"/>
      <c r="G68" s="28">
        <f>SUM(H68:I68)</f>
        <v>0</v>
      </c>
      <c r="H68" s="44"/>
      <c r="I68" s="44"/>
      <c r="J68" s="57"/>
      <c r="K68" s="28" t="s">
        <v>35</v>
      </c>
      <c r="L68" s="44"/>
      <c r="M68" s="44"/>
      <c r="N68" s="44"/>
      <c r="O68" s="44"/>
      <c r="P68" s="44"/>
      <c r="Q68" s="44"/>
      <c r="R68" s="44"/>
      <c r="S68" s="44"/>
      <c r="T68" s="67"/>
      <c r="U68" s="67"/>
    </row>
    <row r="69" s="7" customFormat="1" ht="19" customHeight="1" spans="1:21">
      <c r="A69" s="32">
        <v>8</v>
      </c>
      <c r="B69" s="47"/>
      <c r="C69" s="47"/>
      <c r="D69" s="44"/>
      <c r="E69" s="28">
        <f>G69/16</f>
        <v>0</v>
      </c>
      <c r="F69" s="44"/>
      <c r="G69" s="28">
        <f>SUM(H69:I69)</f>
        <v>0</v>
      </c>
      <c r="H69" s="44"/>
      <c r="I69" s="44"/>
      <c r="J69" s="57"/>
      <c r="K69" s="28" t="s">
        <v>35</v>
      </c>
      <c r="L69" s="44"/>
      <c r="M69" s="44"/>
      <c r="N69" s="44"/>
      <c r="O69" s="44"/>
      <c r="P69" s="44"/>
      <c r="Q69" s="44"/>
      <c r="R69" s="44"/>
      <c r="S69" s="44"/>
      <c r="T69" s="67"/>
      <c r="U69" s="67"/>
    </row>
    <row r="70" s="7" customFormat="1" ht="19" customHeight="1" spans="1:21">
      <c r="A70" s="68" t="s">
        <v>146</v>
      </c>
      <c r="B70" s="69"/>
      <c r="C70" s="69"/>
      <c r="D70" s="70"/>
      <c r="E70" s="42">
        <f>SUM(E62:E69)</f>
        <v>28</v>
      </c>
      <c r="F70" s="42" t="s">
        <v>96</v>
      </c>
      <c r="G70" s="42">
        <f>SUM(G62:G69)</f>
        <v>448</v>
      </c>
      <c r="H70" s="42">
        <f>SUM(H62:H69)</f>
        <v>224</v>
      </c>
      <c r="I70" s="42">
        <f>SUM(I62:I69)</f>
        <v>224</v>
      </c>
      <c r="J70" s="42" t="s">
        <v>96</v>
      </c>
      <c r="K70" s="42" t="s">
        <v>96</v>
      </c>
      <c r="L70" s="42" t="s">
        <v>96</v>
      </c>
      <c r="M70" s="42" t="s">
        <v>96</v>
      </c>
      <c r="N70" s="42" t="s">
        <v>96</v>
      </c>
      <c r="O70" s="42" t="s">
        <v>96</v>
      </c>
      <c r="P70" s="42" t="s">
        <v>96</v>
      </c>
      <c r="Q70" s="42" t="s">
        <v>96</v>
      </c>
      <c r="R70" s="42" t="s">
        <v>96</v>
      </c>
      <c r="S70" s="42" t="s">
        <v>96</v>
      </c>
      <c r="T70" s="67"/>
      <c r="U70" s="67"/>
    </row>
    <row r="71" s="7" customFormat="1" ht="25" customHeight="1" spans="1:21">
      <c r="A71" s="71" t="s">
        <v>147</v>
      </c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67"/>
      <c r="U71" s="67"/>
    </row>
    <row r="72" s="7" customFormat="1" ht="19" customHeight="1" spans="1:19">
      <c r="A72" s="72">
        <v>1</v>
      </c>
      <c r="B72" s="73" t="s">
        <v>148</v>
      </c>
      <c r="C72" s="74"/>
      <c r="D72" s="35" t="s">
        <v>149</v>
      </c>
      <c r="E72" s="33">
        <v>1</v>
      </c>
      <c r="F72" s="35">
        <v>20</v>
      </c>
      <c r="G72" s="33">
        <v>20</v>
      </c>
      <c r="H72" s="75">
        <v>0</v>
      </c>
      <c r="I72" s="75">
        <v>20</v>
      </c>
      <c r="J72" s="33" t="s">
        <v>150</v>
      </c>
      <c r="K72" s="33" t="s">
        <v>35</v>
      </c>
      <c r="L72" s="33" t="s">
        <v>45</v>
      </c>
      <c r="M72" s="35" t="s">
        <v>46</v>
      </c>
      <c r="N72" s="128"/>
      <c r="O72" s="127" t="s">
        <v>38</v>
      </c>
      <c r="P72" s="35"/>
      <c r="Q72" s="35"/>
      <c r="R72" s="35"/>
      <c r="S72" s="35"/>
    </row>
    <row r="73" s="7" customFormat="1" ht="19" customHeight="1" spans="1:19">
      <c r="A73" s="72">
        <v>2</v>
      </c>
      <c r="B73" s="73" t="s">
        <v>151</v>
      </c>
      <c r="C73" s="74"/>
      <c r="D73" s="35" t="s">
        <v>152</v>
      </c>
      <c r="E73" s="33">
        <v>2</v>
      </c>
      <c r="F73" s="35">
        <v>40</v>
      </c>
      <c r="G73" s="33">
        <v>40</v>
      </c>
      <c r="H73" s="75">
        <v>0</v>
      </c>
      <c r="I73" s="75">
        <v>40</v>
      </c>
      <c r="J73" s="33" t="s">
        <v>150</v>
      </c>
      <c r="K73" s="33" t="s">
        <v>35</v>
      </c>
      <c r="L73" s="33" t="s">
        <v>45</v>
      </c>
      <c r="M73" s="35" t="s">
        <v>46</v>
      </c>
      <c r="N73" s="128"/>
      <c r="O73" s="127" t="s">
        <v>38</v>
      </c>
      <c r="P73" s="35"/>
      <c r="Q73" s="35"/>
      <c r="R73" s="35"/>
      <c r="S73" s="35"/>
    </row>
    <row r="74" s="7" customFormat="1" ht="19" customHeight="1" spans="1:19">
      <c r="A74" s="72">
        <v>3</v>
      </c>
      <c r="B74" s="73" t="s">
        <v>153</v>
      </c>
      <c r="C74" s="74"/>
      <c r="D74" s="35" t="s">
        <v>154</v>
      </c>
      <c r="E74" s="33">
        <v>2</v>
      </c>
      <c r="F74" s="35">
        <v>40</v>
      </c>
      <c r="G74" s="33">
        <v>40</v>
      </c>
      <c r="H74" s="75">
        <v>0</v>
      </c>
      <c r="I74" s="75">
        <v>40</v>
      </c>
      <c r="J74" s="33" t="s">
        <v>150</v>
      </c>
      <c r="K74" s="33" t="s">
        <v>35</v>
      </c>
      <c r="L74" s="33" t="s">
        <v>45</v>
      </c>
      <c r="M74" s="35" t="s">
        <v>46</v>
      </c>
      <c r="N74" s="128"/>
      <c r="O74" s="127" t="s">
        <v>38</v>
      </c>
      <c r="P74" s="35"/>
      <c r="Q74" s="35"/>
      <c r="R74" s="35"/>
      <c r="S74" s="35"/>
    </row>
    <row r="75" s="7" customFormat="1" ht="19" customHeight="1" spans="1:19">
      <c r="A75" s="72">
        <v>4</v>
      </c>
      <c r="B75" s="76" t="s">
        <v>155</v>
      </c>
      <c r="C75" s="76"/>
      <c r="D75" s="35" t="s">
        <v>156</v>
      </c>
      <c r="E75" s="33">
        <v>1</v>
      </c>
      <c r="F75" s="35">
        <v>20</v>
      </c>
      <c r="G75" s="33">
        <v>20</v>
      </c>
      <c r="H75" s="75">
        <v>0</v>
      </c>
      <c r="I75" s="75">
        <v>20</v>
      </c>
      <c r="J75" s="33" t="s">
        <v>150</v>
      </c>
      <c r="K75" s="33" t="s">
        <v>35</v>
      </c>
      <c r="L75" s="33" t="s">
        <v>45</v>
      </c>
      <c r="M75" s="35" t="s">
        <v>46</v>
      </c>
      <c r="N75" s="128"/>
      <c r="O75" s="127" t="s">
        <v>38</v>
      </c>
      <c r="P75" s="35"/>
      <c r="Q75" s="35"/>
      <c r="R75" s="35"/>
      <c r="S75" s="35"/>
    </row>
    <row r="76" s="7" customFormat="1" ht="19" customHeight="1" spans="1:19">
      <c r="A76" s="72">
        <v>5</v>
      </c>
      <c r="B76" s="77" t="s">
        <v>157</v>
      </c>
      <c r="C76" s="77"/>
      <c r="D76" s="35" t="s">
        <v>158</v>
      </c>
      <c r="E76" s="33">
        <v>2</v>
      </c>
      <c r="F76" s="35">
        <v>40</v>
      </c>
      <c r="G76" s="33">
        <v>20</v>
      </c>
      <c r="H76" s="75">
        <v>0</v>
      </c>
      <c r="I76" s="75">
        <v>20</v>
      </c>
      <c r="J76" s="33" t="s">
        <v>150</v>
      </c>
      <c r="K76" s="33" t="s">
        <v>35</v>
      </c>
      <c r="L76" s="33" t="s">
        <v>45</v>
      </c>
      <c r="M76" s="35" t="s">
        <v>46</v>
      </c>
      <c r="N76" s="128"/>
      <c r="O76" s="128"/>
      <c r="P76" s="44" t="s">
        <v>38</v>
      </c>
      <c r="Q76" s="35"/>
      <c r="R76" s="35"/>
      <c r="S76" s="35"/>
    </row>
    <row r="77" s="7" customFormat="1" ht="19" customHeight="1" spans="1:19">
      <c r="A77" s="72">
        <v>6</v>
      </c>
      <c r="B77" s="77" t="s">
        <v>159</v>
      </c>
      <c r="C77" s="77"/>
      <c r="D77" s="35" t="s">
        <v>160</v>
      </c>
      <c r="E77" s="33">
        <v>2</v>
      </c>
      <c r="F77" s="35">
        <v>40</v>
      </c>
      <c r="G77" s="33">
        <v>40</v>
      </c>
      <c r="H77" s="75">
        <v>0</v>
      </c>
      <c r="I77" s="75">
        <v>40</v>
      </c>
      <c r="J77" s="33" t="s">
        <v>150</v>
      </c>
      <c r="K77" s="33" t="s">
        <v>35</v>
      </c>
      <c r="L77" s="33" t="s">
        <v>45</v>
      </c>
      <c r="M77" s="35" t="s">
        <v>46</v>
      </c>
      <c r="N77" s="128"/>
      <c r="O77" s="128"/>
      <c r="P77" s="44" t="s">
        <v>38</v>
      </c>
      <c r="Q77" s="44"/>
      <c r="R77" s="35"/>
      <c r="S77" s="35"/>
    </row>
    <row r="78" s="7" customFormat="1" ht="19" customHeight="1" spans="1:19">
      <c r="A78" s="72">
        <v>7</v>
      </c>
      <c r="B78" s="77" t="s">
        <v>161</v>
      </c>
      <c r="C78" s="77"/>
      <c r="D78" s="35" t="s">
        <v>162</v>
      </c>
      <c r="E78" s="33">
        <v>2</v>
      </c>
      <c r="F78" s="35">
        <v>40</v>
      </c>
      <c r="G78" s="33">
        <v>40</v>
      </c>
      <c r="H78" s="75">
        <v>0</v>
      </c>
      <c r="I78" s="75">
        <v>40</v>
      </c>
      <c r="J78" s="33" t="s">
        <v>150</v>
      </c>
      <c r="K78" s="33" t="s">
        <v>35</v>
      </c>
      <c r="L78" s="33" t="s">
        <v>45</v>
      </c>
      <c r="M78" s="35" t="s">
        <v>46</v>
      </c>
      <c r="N78" s="128"/>
      <c r="O78" s="128"/>
      <c r="P78" s="35"/>
      <c r="Q78" s="44" t="s">
        <v>38</v>
      </c>
      <c r="R78" s="35"/>
      <c r="S78" s="35"/>
    </row>
    <row r="79" s="7" customFormat="1" ht="19" customHeight="1" spans="1:19">
      <c r="A79" s="72">
        <v>8</v>
      </c>
      <c r="B79" s="77" t="s">
        <v>163</v>
      </c>
      <c r="C79" s="77"/>
      <c r="D79" s="35" t="s">
        <v>164</v>
      </c>
      <c r="E79" s="33">
        <v>2</v>
      </c>
      <c r="F79" s="35">
        <v>40</v>
      </c>
      <c r="G79" s="33">
        <v>40</v>
      </c>
      <c r="H79" s="75">
        <v>0</v>
      </c>
      <c r="I79" s="75">
        <v>40</v>
      </c>
      <c r="J79" s="33" t="s">
        <v>150</v>
      </c>
      <c r="K79" s="33" t="s">
        <v>35</v>
      </c>
      <c r="L79" s="33" t="s">
        <v>45</v>
      </c>
      <c r="M79" s="35" t="s">
        <v>46</v>
      </c>
      <c r="N79" s="128"/>
      <c r="O79" s="128"/>
      <c r="P79" s="35"/>
      <c r="Q79" s="44" t="s">
        <v>38</v>
      </c>
      <c r="R79" s="35"/>
      <c r="S79" s="35"/>
    </row>
    <row r="80" s="7" customFormat="1" ht="19" customHeight="1" spans="1:19">
      <c r="A80" s="72">
        <v>9</v>
      </c>
      <c r="B80" s="77"/>
      <c r="C80" s="77"/>
      <c r="D80" s="35"/>
      <c r="E80" s="33"/>
      <c r="F80" s="35"/>
      <c r="G80" s="33"/>
      <c r="H80" s="75"/>
      <c r="I80" s="75"/>
      <c r="J80" s="33" t="s">
        <v>150</v>
      </c>
      <c r="K80" s="33" t="s">
        <v>35</v>
      </c>
      <c r="L80" s="33" t="s">
        <v>45</v>
      </c>
      <c r="M80" s="35" t="s">
        <v>46</v>
      </c>
      <c r="N80" s="128"/>
      <c r="O80" s="128"/>
      <c r="P80" s="35"/>
      <c r="Q80" s="35"/>
      <c r="R80" s="35"/>
      <c r="S80" s="35"/>
    </row>
    <row r="81" s="8" customFormat="1" ht="19" customHeight="1" spans="1:19">
      <c r="A81" s="72">
        <v>10</v>
      </c>
      <c r="B81" s="77" t="s">
        <v>165</v>
      </c>
      <c r="C81" s="77"/>
      <c r="D81" s="35"/>
      <c r="E81" s="33">
        <v>0</v>
      </c>
      <c r="F81" s="35">
        <v>0</v>
      </c>
      <c r="G81" s="33">
        <v>0</v>
      </c>
      <c r="H81" s="75">
        <v>0</v>
      </c>
      <c r="I81" s="75">
        <v>0</v>
      </c>
      <c r="J81" s="33" t="s">
        <v>150</v>
      </c>
      <c r="K81" s="33" t="s">
        <v>35</v>
      </c>
      <c r="L81" s="33" t="s">
        <v>45</v>
      </c>
      <c r="M81" s="35" t="s">
        <v>46</v>
      </c>
      <c r="N81" s="128"/>
      <c r="O81" s="128"/>
      <c r="P81" s="35"/>
      <c r="Q81" s="35"/>
      <c r="R81" s="44" t="s">
        <v>38</v>
      </c>
      <c r="S81" s="35"/>
    </row>
    <row r="82" s="7" customFormat="1" ht="19" customHeight="1" spans="1:19">
      <c r="A82" s="72">
        <v>11</v>
      </c>
      <c r="B82" s="77" t="s">
        <v>166</v>
      </c>
      <c r="C82" s="77"/>
      <c r="D82" s="35"/>
      <c r="E82" s="33">
        <v>6</v>
      </c>
      <c r="F82" s="35">
        <v>20</v>
      </c>
      <c r="G82" s="33">
        <f>SUM(H82+I82)</f>
        <v>400</v>
      </c>
      <c r="H82" s="75">
        <v>0</v>
      </c>
      <c r="I82" s="75">
        <v>400</v>
      </c>
      <c r="J82" s="33" t="s">
        <v>150</v>
      </c>
      <c r="K82" s="33" t="s">
        <v>35</v>
      </c>
      <c r="L82" s="33" t="s">
        <v>45</v>
      </c>
      <c r="M82" s="35" t="s">
        <v>46</v>
      </c>
      <c r="N82" s="128"/>
      <c r="O82" s="128"/>
      <c r="P82" s="35"/>
      <c r="Q82" s="35"/>
      <c r="R82" s="44" t="s">
        <v>38</v>
      </c>
      <c r="S82" s="35"/>
    </row>
    <row r="83" s="9" customFormat="1" ht="19" customHeight="1" spans="1:19">
      <c r="A83" s="78" t="s">
        <v>167</v>
      </c>
      <c r="B83" s="78"/>
      <c r="C83" s="78"/>
      <c r="D83" s="78"/>
      <c r="E83" s="78">
        <f>SUM(E72:E82)</f>
        <v>20</v>
      </c>
      <c r="F83" s="78" t="s">
        <v>96</v>
      </c>
      <c r="G83" s="28">
        <f>SUM(H83+I83)</f>
        <v>660</v>
      </c>
      <c r="H83" s="54">
        <f>SUM(H72:H82)</f>
        <v>0</v>
      </c>
      <c r="I83" s="54">
        <f>SUM(I72:I82)</f>
        <v>660</v>
      </c>
      <c r="J83" s="42" t="s">
        <v>96</v>
      </c>
      <c r="K83" s="42" t="s">
        <v>96</v>
      </c>
      <c r="L83" s="42" t="s">
        <v>96</v>
      </c>
      <c r="M83" s="42" t="s">
        <v>96</v>
      </c>
      <c r="N83" s="42" t="s">
        <v>96</v>
      </c>
      <c r="O83" s="42" t="s">
        <v>96</v>
      </c>
      <c r="P83" s="42" t="s">
        <v>96</v>
      </c>
      <c r="Q83" s="42" t="s">
        <v>96</v>
      </c>
      <c r="R83" s="42" t="s">
        <v>96</v>
      </c>
      <c r="S83" s="42" t="s">
        <v>96</v>
      </c>
    </row>
    <row r="84" s="7" customFormat="1" ht="25" customHeight="1" spans="1:21">
      <c r="A84" s="79" t="s">
        <v>168</v>
      </c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67"/>
      <c r="U84" s="67"/>
    </row>
    <row r="85" s="7" customFormat="1" ht="19" customHeight="1" spans="1:21">
      <c r="A85" s="46">
        <v>1</v>
      </c>
      <c r="B85" s="46" t="s">
        <v>169</v>
      </c>
      <c r="C85" s="80" t="s">
        <v>170</v>
      </c>
      <c r="D85" s="81" t="s">
        <v>171</v>
      </c>
      <c r="E85" s="28">
        <v>4</v>
      </c>
      <c r="F85" s="54">
        <v>4</v>
      </c>
      <c r="G85" s="28">
        <v>64</v>
      </c>
      <c r="H85" s="54">
        <v>64</v>
      </c>
      <c r="I85" s="54">
        <v>0</v>
      </c>
      <c r="J85" s="57" t="str">
        <f>IF((G85-H85)/G85&gt;=80%,"C",IF((G85-H85)/G85&lt;=20%,"A","B"))</f>
        <v>A</v>
      </c>
      <c r="K85" s="46" t="s">
        <v>172</v>
      </c>
      <c r="L85" s="44" t="s">
        <v>45</v>
      </c>
      <c r="M85" s="44" t="s">
        <v>46</v>
      </c>
      <c r="N85" s="44"/>
      <c r="O85" s="44" t="s">
        <v>38</v>
      </c>
      <c r="P85" s="44"/>
      <c r="Q85" s="44"/>
      <c r="R85" s="44"/>
      <c r="S85" s="44"/>
      <c r="T85" s="67"/>
      <c r="U85" s="67"/>
    </row>
    <row r="86" s="7" customFormat="1" ht="19" customHeight="1" spans="1:21">
      <c r="A86" s="46">
        <v>2</v>
      </c>
      <c r="B86" s="46"/>
      <c r="C86" s="80" t="s">
        <v>173</v>
      </c>
      <c r="D86" s="81" t="s">
        <v>174</v>
      </c>
      <c r="E86" s="28">
        <v>2</v>
      </c>
      <c r="F86" s="54">
        <v>2</v>
      </c>
      <c r="G86" s="28">
        <v>32</v>
      </c>
      <c r="H86" s="54">
        <v>32</v>
      </c>
      <c r="I86" s="54">
        <v>0</v>
      </c>
      <c r="J86" s="57" t="str">
        <f>IF((G86-H86)/G86&gt;=80%,"C",IF((G86-H86)/G86&lt;=20%,"A","B"))</f>
        <v>A</v>
      </c>
      <c r="K86" s="46"/>
      <c r="L86" s="44" t="s">
        <v>45</v>
      </c>
      <c r="M86" s="44" t="s">
        <v>46</v>
      </c>
      <c r="N86" s="44"/>
      <c r="O86" s="44"/>
      <c r="P86" s="44"/>
      <c r="Q86" s="44" t="s">
        <v>38</v>
      </c>
      <c r="R86" s="44"/>
      <c r="S86" s="44"/>
      <c r="T86" s="67"/>
      <c r="U86" s="67"/>
    </row>
    <row r="87" s="7" customFormat="1" ht="19" customHeight="1" spans="1:23">
      <c r="A87" s="46">
        <v>3</v>
      </c>
      <c r="B87" s="46"/>
      <c r="C87" s="80" t="s">
        <v>175</v>
      </c>
      <c r="D87" s="81" t="s">
        <v>176</v>
      </c>
      <c r="E87" s="28">
        <v>4</v>
      </c>
      <c r="F87" s="54">
        <v>4</v>
      </c>
      <c r="G87" s="28">
        <v>64</v>
      </c>
      <c r="H87" s="54">
        <v>64</v>
      </c>
      <c r="I87" s="54">
        <v>0</v>
      </c>
      <c r="J87" s="57" t="str">
        <f>IF((G87-H87)/G87&gt;=80%,"C",IF((G87-H87)/G87&lt;=20%,"A","B"))</f>
        <v>A</v>
      </c>
      <c r="K87" s="46"/>
      <c r="L87" s="44" t="s">
        <v>45</v>
      </c>
      <c r="M87" s="44" t="s">
        <v>46</v>
      </c>
      <c r="N87" s="44"/>
      <c r="O87" s="44"/>
      <c r="P87" s="44" t="s">
        <v>38</v>
      </c>
      <c r="Q87" s="44"/>
      <c r="R87" s="44"/>
      <c r="S87" s="44"/>
      <c r="T87" s="67"/>
      <c r="U87" s="67"/>
      <c r="W87" s="104"/>
    </row>
    <row r="88" s="7" customFormat="1" ht="19" customHeight="1" spans="1:21">
      <c r="A88" s="46">
        <v>4</v>
      </c>
      <c r="B88" s="46"/>
      <c r="C88" s="80"/>
      <c r="D88" s="81"/>
      <c r="E88" s="28"/>
      <c r="F88" s="54"/>
      <c r="G88" s="28"/>
      <c r="H88" s="54"/>
      <c r="I88" s="54"/>
      <c r="J88" s="57"/>
      <c r="K88" s="46"/>
      <c r="L88" s="44"/>
      <c r="M88" s="44"/>
      <c r="N88" s="44"/>
      <c r="O88" s="44"/>
      <c r="P88" s="44"/>
      <c r="Q88" s="44"/>
      <c r="R88" s="44"/>
      <c r="S88" s="44"/>
      <c r="T88" s="67"/>
      <c r="U88" s="67"/>
    </row>
    <row r="89" s="7" customFormat="1" ht="19" customHeight="1" spans="1:21">
      <c r="A89" s="46">
        <v>1</v>
      </c>
      <c r="B89" s="46" t="s">
        <v>177</v>
      </c>
      <c r="C89" s="80" t="s">
        <v>178</v>
      </c>
      <c r="D89" s="81" t="s">
        <v>179</v>
      </c>
      <c r="E89" s="28">
        <v>2</v>
      </c>
      <c r="F89" s="54">
        <v>2</v>
      </c>
      <c r="G89" s="28">
        <v>32</v>
      </c>
      <c r="H89" s="54">
        <v>16</v>
      </c>
      <c r="I89" s="54">
        <v>16</v>
      </c>
      <c r="J89" s="57" t="str">
        <f>IF((G89-H89)/G89&gt;=80%,"C",IF((G89-H89)/G89&lt;=20%,"A","B"))</f>
        <v>B</v>
      </c>
      <c r="K89" s="46"/>
      <c r="L89" s="44" t="s">
        <v>45</v>
      </c>
      <c r="M89" s="44" t="s">
        <v>46</v>
      </c>
      <c r="N89" s="44"/>
      <c r="O89" s="44"/>
      <c r="P89" s="44"/>
      <c r="Q89" s="44" t="s">
        <v>38</v>
      </c>
      <c r="R89" s="44"/>
      <c r="S89" s="44"/>
      <c r="T89" s="67"/>
      <c r="U89" s="67"/>
    </row>
    <row r="90" s="7" customFormat="1" ht="19" customHeight="1" spans="1:21">
      <c r="A90" s="46">
        <v>2</v>
      </c>
      <c r="B90" s="46"/>
      <c r="C90" s="80" t="s">
        <v>180</v>
      </c>
      <c r="D90" s="81" t="s">
        <v>181</v>
      </c>
      <c r="E90" s="28">
        <v>4</v>
      </c>
      <c r="F90" s="54">
        <v>4</v>
      </c>
      <c r="G90" s="28">
        <v>64</v>
      </c>
      <c r="H90" s="54">
        <v>32</v>
      </c>
      <c r="I90" s="54">
        <v>32</v>
      </c>
      <c r="J90" s="57" t="str">
        <f>IF((G90-H90)/G90&gt;=80%,"C",IF((G90-H90)/G90&lt;=20%,"A","B"))</f>
        <v>B</v>
      </c>
      <c r="K90" s="46"/>
      <c r="L90" s="44" t="s">
        <v>45</v>
      </c>
      <c r="M90" s="44" t="s">
        <v>46</v>
      </c>
      <c r="N90" s="44"/>
      <c r="O90" s="44" t="s">
        <v>38</v>
      </c>
      <c r="P90" s="44"/>
      <c r="Q90" s="44"/>
      <c r="R90" s="44"/>
      <c r="S90" s="44"/>
      <c r="T90" s="67"/>
      <c r="U90" s="67"/>
    </row>
    <row r="91" s="7" customFormat="1" ht="19" customHeight="1" spans="1:21">
      <c r="A91" s="46">
        <v>3</v>
      </c>
      <c r="B91" s="46"/>
      <c r="C91" s="80" t="s">
        <v>182</v>
      </c>
      <c r="D91" s="81" t="s">
        <v>183</v>
      </c>
      <c r="E91" s="28">
        <v>4</v>
      </c>
      <c r="F91" s="54">
        <v>4</v>
      </c>
      <c r="G91" s="28">
        <v>64</v>
      </c>
      <c r="H91" s="54">
        <v>32</v>
      </c>
      <c r="I91" s="54">
        <v>32</v>
      </c>
      <c r="J91" s="57" t="str">
        <f>IF((G91-H91)/G91&gt;=80%,"C",IF((G91-H91)/G91&lt;=20%,"A","B"))</f>
        <v>B</v>
      </c>
      <c r="K91" s="46"/>
      <c r="L91" s="44" t="s">
        <v>45</v>
      </c>
      <c r="M91" s="44" t="s">
        <v>46</v>
      </c>
      <c r="N91" s="44"/>
      <c r="O91" s="44"/>
      <c r="P91" s="44" t="s">
        <v>38</v>
      </c>
      <c r="Q91" s="44"/>
      <c r="R91" s="44"/>
      <c r="S91" s="44"/>
      <c r="T91" s="67"/>
      <c r="U91" s="67"/>
    </row>
    <row r="92" s="7" customFormat="1" ht="19" customHeight="1" spans="1:21">
      <c r="A92" s="46">
        <v>4</v>
      </c>
      <c r="B92" s="46"/>
      <c r="C92" s="80"/>
      <c r="D92" s="81"/>
      <c r="E92" s="28"/>
      <c r="F92" s="54"/>
      <c r="G92" s="28"/>
      <c r="H92" s="54"/>
      <c r="I92" s="54"/>
      <c r="J92" s="57"/>
      <c r="K92" s="46"/>
      <c r="L92" s="44"/>
      <c r="M92" s="44"/>
      <c r="N92" s="44"/>
      <c r="O92" s="44"/>
      <c r="P92" s="44"/>
      <c r="Q92" s="44"/>
      <c r="R92" s="44"/>
      <c r="S92" s="44"/>
      <c r="T92" s="67"/>
      <c r="U92" s="67"/>
    </row>
    <row r="93" s="7" customFormat="1" ht="19" customHeight="1" spans="1:21">
      <c r="A93" s="46">
        <v>1</v>
      </c>
      <c r="B93" s="46" t="s">
        <v>184</v>
      </c>
      <c r="C93" s="80" t="s">
        <v>155</v>
      </c>
      <c r="D93" s="81" t="s">
        <v>185</v>
      </c>
      <c r="E93" s="28">
        <v>2</v>
      </c>
      <c r="F93" s="54">
        <v>2</v>
      </c>
      <c r="G93" s="28">
        <v>32</v>
      </c>
      <c r="H93" s="54">
        <v>16</v>
      </c>
      <c r="I93" s="54">
        <v>16</v>
      </c>
      <c r="J93" s="57" t="str">
        <f>IF((G93-H93)/G93&gt;=80%,"C",IF((G93-H93)/G93&lt;=20%,"A","B"))</f>
        <v>B</v>
      </c>
      <c r="K93" s="46" t="s">
        <v>186</v>
      </c>
      <c r="L93" s="44" t="s">
        <v>45</v>
      </c>
      <c r="M93" s="44" t="s">
        <v>46</v>
      </c>
      <c r="N93" s="44"/>
      <c r="O93" s="44"/>
      <c r="P93" s="44" t="s">
        <v>38</v>
      </c>
      <c r="Q93" s="44"/>
      <c r="R93" s="44"/>
      <c r="S93" s="44"/>
      <c r="T93" s="67"/>
      <c r="U93" s="67"/>
    </row>
    <row r="94" s="7" customFormat="1" ht="19" customHeight="1" spans="1:21">
      <c r="A94" s="46">
        <v>2</v>
      </c>
      <c r="B94" s="46"/>
      <c r="C94" s="80" t="s">
        <v>148</v>
      </c>
      <c r="D94" s="81" t="s">
        <v>187</v>
      </c>
      <c r="E94" s="28">
        <v>4</v>
      </c>
      <c r="F94" s="54">
        <v>4</v>
      </c>
      <c r="G94" s="28">
        <v>64</v>
      </c>
      <c r="H94" s="54">
        <v>32</v>
      </c>
      <c r="I94" s="54">
        <v>32</v>
      </c>
      <c r="J94" s="57" t="str">
        <f>IF((G94-H94)/G94&gt;=80%,"C",IF((G94-H94)/G94&lt;=20%,"A","B"))</f>
        <v>B</v>
      </c>
      <c r="K94" s="46"/>
      <c r="L94" s="44" t="s">
        <v>45</v>
      </c>
      <c r="M94" s="44" t="s">
        <v>46</v>
      </c>
      <c r="N94" s="44"/>
      <c r="O94" s="44" t="s">
        <v>38</v>
      </c>
      <c r="P94" s="44"/>
      <c r="Q94" s="44"/>
      <c r="R94" s="44"/>
      <c r="S94" s="44"/>
      <c r="T94" s="67"/>
      <c r="U94" s="67"/>
    </row>
    <row r="95" s="7" customFormat="1" ht="19" customHeight="1" spans="1:21">
      <c r="A95" s="46">
        <v>3</v>
      </c>
      <c r="B95" s="46"/>
      <c r="C95" s="80" t="s">
        <v>188</v>
      </c>
      <c r="D95" s="81" t="s">
        <v>189</v>
      </c>
      <c r="E95" s="28">
        <v>4</v>
      </c>
      <c r="F95" s="54">
        <v>4</v>
      </c>
      <c r="G95" s="28">
        <v>64</v>
      </c>
      <c r="H95" s="54">
        <v>32</v>
      </c>
      <c r="I95" s="54">
        <v>32</v>
      </c>
      <c r="J95" s="57" t="str">
        <f>IF((G95-H95)/G95&gt;=80%,"C",IF((G95-H95)/G95&lt;=20%,"A","B"))</f>
        <v>B</v>
      </c>
      <c r="K95" s="46"/>
      <c r="L95" s="44" t="s">
        <v>45</v>
      </c>
      <c r="M95" s="44" t="s">
        <v>46</v>
      </c>
      <c r="N95" s="44"/>
      <c r="O95" s="44"/>
      <c r="P95" s="44"/>
      <c r="Q95" s="44" t="s">
        <v>38</v>
      </c>
      <c r="R95" s="44"/>
      <c r="S95" s="44"/>
      <c r="T95" s="67"/>
      <c r="U95" s="67"/>
    </row>
    <row r="96" s="7" customFormat="1" ht="19" customHeight="1" spans="1:21">
      <c r="A96" s="46">
        <v>4</v>
      </c>
      <c r="B96" s="46"/>
      <c r="C96" s="80"/>
      <c r="D96" s="81"/>
      <c r="E96" s="28">
        <f>G96/16</f>
        <v>0</v>
      </c>
      <c r="F96" s="54"/>
      <c r="G96" s="28">
        <f>SUM(H96:I96)</f>
        <v>0</v>
      </c>
      <c r="H96" s="54"/>
      <c r="I96" s="54"/>
      <c r="J96" s="57"/>
      <c r="K96" s="46"/>
      <c r="L96" s="44"/>
      <c r="M96" s="44"/>
      <c r="N96" s="44"/>
      <c r="O96" s="44"/>
      <c r="P96" s="44"/>
      <c r="Q96" s="44"/>
      <c r="R96" s="44"/>
      <c r="S96" s="44"/>
      <c r="T96" s="67"/>
      <c r="U96" s="67"/>
    </row>
    <row r="97" s="10" customFormat="1" ht="19" customHeight="1" spans="1:21">
      <c r="A97" s="82" t="s">
        <v>190</v>
      </c>
      <c r="B97" s="83"/>
      <c r="C97" s="83"/>
      <c r="D97" s="84"/>
      <c r="E97" s="85">
        <v>10</v>
      </c>
      <c r="F97" s="85" t="s">
        <v>96</v>
      </c>
      <c r="G97" s="85">
        <v>160</v>
      </c>
      <c r="H97" s="86" t="s">
        <v>96</v>
      </c>
      <c r="I97" s="86" t="s">
        <v>96</v>
      </c>
      <c r="J97" s="86" t="s">
        <v>96</v>
      </c>
      <c r="K97" s="86" t="s">
        <v>96</v>
      </c>
      <c r="L97" s="86" t="s">
        <v>96</v>
      </c>
      <c r="M97" s="86" t="s">
        <v>96</v>
      </c>
      <c r="N97" s="86" t="s">
        <v>96</v>
      </c>
      <c r="O97" s="86" t="s">
        <v>96</v>
      </c>
      <c r="P97" s="86" t="s">
        <v>96</v>
      </c>
      <c r="Q97" s="86" t="s">
        <v>96</v>
      </c>
      <c r="R97" s="86" t="s">
        <v>96</v>
      </c>
      <c r="S97" s="86" t="s">
        <v>96</v>
      </c>
      <c r="T97" s="105"/>
      <c r="U97" s="105"/>
    </row>
    <row r="98" s="10" customFormat="1" ht="28" customHeight="1" spans="1:21">
      <c r="A98" s="87" t="s">
        <v>191</v>
      </c>
      <c r="B98" s="88"/>
      <c r="C98" s="88"/>
      <c r="D98" s="89"/>
      <c r="E98" s="85">
        <f>SUM(E97,E83,E70,E60)</f>
        <v>88</v>
      </c>
      <c r="F98" s="85" t="s">
        <v>96</v>
      </c>
      <c r="G98" s="85">
        <f>SUM(G97,G83,G70,G60)</f>
        <v>1748</v>
      </c>
      <c r="H98" s="86" t="s">
        <v>96</v>
      </c>
      <c r="I98" s="86" t="s">
        <v>96</v>
      </c>
      <c r="J98" s="86" t="s">
        <v>96</v>
      </c>
      <c r="K98" s="86" t="s">
        <v>96</v>
      </c>
      <c r="L98" s="86" t="s">
        <v>96</v>
      </c>
      <c r="M98" s="86" t="s">
        <v>96</v>
      </c>
      <c r="N98" s="86" t="s">
        <v>96</v>
      </c>
      <c r="O98" s="86" t="s">
        <v>96</v>
      </c>
      <c r="P98" s="86" t="s">
        <v>96</v>
      </c>
      <c r="Q98" s="86" t="s">
        <v>96</v>
      </c>
      <c r="R98" s="86" t="s">
        <v>96</v>
      </c>
      <c r="S98" s="86" t="s">
        <v>96</v>
      </c>
      <c r="T98" s="105"/>
      <c r="U98" s="105"/>
    </row>
    <row r="99" s="7" customFormat="1" ht="28" customHeight="1" spans="1:21">
      <c r="A99" s="87" t="s">
        <v>192</v>
      </c>
      <c r="B99" s="88"/>
      <c r="C99" s="88"/>
      <c r="D99" s="89"/>
      <c r="E99" s="85">
        <f>SUM(E98,E49)</f>
        <v>142</v>
      </c>
      <c r="F99" s="85" t="s">
        <v>96</v>
      </c>
      <c r="G99" s="85">
        <f>SUM(G98,G49)</f>
        <v>2660</v>
      </c>
      <c r="H99" s="90" t="s">
        <v>193</v>
      </c>
      <c r="I99" s="93"/>
      <c r="J99" s="93"/>
      <c r="K99" s="94">
        <f>(338+I60+I70+I83)/G99</f>
        <v>0.543609022556391</v>
      </c>
      <c r="L99" s="94"/>
      <c r="M99" s="94"/>
      <c r="N99" s="95" t="s">
        <v>194</v>
      </c>
      <c r="O99" s="96"/>
      <c r="P99" s="96"/>
      <c r="Q99" s="106"/>
      <c r="R99" s="107"/>
      <c r="S99" s="108"/>
      <c r="T99" s="67"/>
      <c r="U99" s="67"/>
    </row>
    <row r="100" customHeight="1" spans="16:17">
      <c r="P100" s="97"/>
      <c r="Q100" s="97"/>
    </row>
    <row r="101" customHeight="1" spans="1:19">
      <c r="A101" s="13"/>
      <c r="B101" s="13"/>
      <c r="C101" s="91"/>
      <c r="D101" s="13"/>
      <c r="E101" s="13"/>
      <c r="F101" s="13"/>
      <c r="G101" s="92"/>
      <c r="H101" s="13"/>
      <c r="I101" s="13"/>
      <c r="J101" s="13"/>
      <c r="K101" s="13"/>
      <c r="L101" s="13"/>
      <c r="M101" s="13"/>
      <c r="O101" s="13"/>
      <c r="P101" s="13"/>
      <c r="Q101" s="13"/>
      <c r="R101" s="13"/>
      <c r="S101" s="13"/>
    </row>
    <row r="102" customHeight="1" spans="1:19">
      <c r="A102" s="13"/>
      <c r="B102" s="13"/>
      <c r="C102" s="91"/>
      <c r="D102" s="13"/>
      <c r="E102" s="13"/>
      <c r="F102" s="13"/>
      <c r="G102" s="92"/>
      <c r="H102" s="13"/>
      <c r="I102" s="13"/>
      <c r="J102" s="13"/>
      <c r="K102" s="13"/>
      <c r="L102" s="13"/>
      <c r="M102" s="13"/>
      <c r="O102" s="13"/>
      <c r="P102" s="13"/>
      <c r="Q102" s="13"/>
      <c r="R102" s="13"/>
      <c r="S102" s="13"/>
    </row>
    <row r="103" customHeight="1" spans="1:19">
      <c r="A103" s="13"/>
      <c r="B103" s="13"/>
      <c r="C103" s="91"/>
      <c r="D103" s="13"/>
      <c r="E103" s="13"/>
      <c r="F103" s="13"/>
      <c r="G103" s="92"/>
      <c r="H103" s="13"/>
      <c r="I103" s="13"/>
      <c r="J103" s="13"/>
      <c r="K103" s="13"/>
      <c r="L103" s="13"/>
      <c r="M103" s="13"/>
      <c r="O103" s="13"/>
      <c r="P103" s="13"/>
      <c r="Q103" s="13"/>
      <c r="R103" s="13"/>
      <c r="S103" s="13"/>
    </row>
    <row r="104" customHeight="1" spans="1:19">
      <c r="A104" s="13"/>
      <c r="B104" s="13"/>
      <c r="C104" s="91"/>
      <c r="D104" s="13"/>
      <c r="E104" s="13"/>
      <c r="F104" s="13"/>
      <c r="G104" s="92"/>
      <c r="H104" s="13"/>
      <c r="I104" s="13"/>
      <c r="J104" s="13"/>
      <c r="K104" s="13"/>
      <c r="L104" s="13"/>
      <c r="M104" s="13"/>
      <c r="O104" s="13"/>
      <c r="P104" s="13"/>
      <c r="Q104" s="13"/>
      <c r="R104" s="13"/>
      <c r="S104" s="13"/>
    </row>
  </sheetData>
  <sheetProtection selectLockedCells="1" formatCells="0"/>
  <mergeCells count="94">
    <mergeCell ref="A1:S1"/>
    <mergeCell ref="A2:B2"/>
    <mergeCell ref="C2:F2"/>
    <mergeCell ref="G2:H2"/>
    <mergeCell ref="I2:M2"/>
    <mergeCell ref="N2:Q2"/>
    <mergeCell ref="R2:S2"/>
    <mergeCell ref="A3:S3"/>
    <mergeCell ref="E4:M4"/>
    <mergeCell ref="N4:S4"/>
    <mergeCell ref="N5:O5"/>
    <mergeCell ref="P5:Q5"/>
    <mergeCell ref="R5:S5"/>
    <mergeCell ref="A8:S8"/>
    <mergeCell ref="A9:S9"/>
    <mergeCell ref="A36:D36"/>
    <mergeCell ref="A37:S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48:D48"/>
    <mergeCell ref="A49:D49"/>
    <mergeCell ref="A50:S50"/>
    <mergeCell ref="A51:S51"/>
    <mergeCell ref="B52:C52"/>
    <mergeCell ref="B53:C53"/>
    <mergeCell ref="B54:C54"/>
    <mergeCell ref="B55:C55"/>
    <mergeCell ref="B56:C56"/>
    <mergeCell ref="B57:C57"/>
    <mergeCell ref="B58:C58"/>
    <mergeCell ref="B59:C59"/>
    <mergeCell ref="A60:D60"/>
    <mergeCell ref="A61:S61"/>
    <mergeCell ref="B62:C62"/>
    <mergeCell ref="B63:C63"/>
    <mergeCell ref="B64:C64"/>
    <mergeCell ref="B65:C65"/>
    <mergeCell ref="B66:C66"/>
    <mergeCell ref="B67:C67"/>
    <mergeCell ref="B68:C68"/>
    <mergeCell ref="B69:C69"/>
    <mergeCell ref="A70:D70"/>
    <mergeCell ref="A71:S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A83:D83"/>
    <mergeCell ref="A84:S84"/>
    <mergeCell ref="A97:D97"/>
    <mergeCell ref="A98:D98"/>
    <mergeCell ref="A99:D99"/>
    <mergeCell ref="H99:J99"/>
    <mergeCell ref="K99:M99"/>
    <mergeCell ref="N99:Q99"/>
    <mergeCell ref="R99:S99"/>
    <mergeCell ref="P100:Q100"/>
    <mergeCell ref="A4:A7"/>
    <mergeCell ref="B10:B18"/>
    <mergeCell ref="B19:B23"/>
    <mergeCell ref="B24:B27"/>
    <mergeCell ref="B29:B32"/>
    <mergeCell ref="B33:B35"/>
    <mergeCell ref="B85:B88"/>
    <mergeCell ref="B89:B92"/>
    <mergeCell ref="B93:B96"/>
    <mergeCell ref="D4:D7"/>
    <mergeCell ref="E5:E7"/>
    <mergeCell ref="F5:F7"/>
    <mergeCell ref="G5:G7"/>
    <mergeCell ref="H5:H7"/>
    <mergeCell ref="I5:I7"/>
    <mergeCell ref="J5:J7"/>
    <mergeCell ref="K5:K7"/>
    <mergeCell ref="K85:K92"/>
    <mergeCell ref="K93:K96"/>
    <mergeCell ref="L5:L7"/>
    <mergeCell ref="M5:M7"/>
    <mergeCell ref="B4:C7"/>
  </mergeCells>
  <conditionalFormatting sqref="N1">
    <cfRule type="cellIs" dxfId="0" priority="129" stopIfTrue="1" operator="equal">
      <formula>"考试"</formula>
    </cfRule>
  </conditionalFormatting>
  <conditionalFormatting sqref="N100:N65536">
    <cfRule type="cellIs" dxfId="0" priority="36" stopIfTrue="1" operator="equal">
      <formula>"考试"</formula>
    </cfRule>
  </conditionalFormatting>
  <dataValidations count="2">
    <dataValidation type="list" showInputMessage="1" showErrorMessage="1" sqref="C2:F2">
      <formula1>"纺织服装学院,艺术设计学院,食品药品学院,机电工程学院,人工智能学院,经济贸易学院,教育体育学院"</formula1>
    </dataValidation>
    <dataValidation type="list" showInputMessage="1" showErrorMessage="1" sqref="I2:M2">
      <formula1>INDIRECT(C2)</formula1>
    </dataValidation>
  </dataValidations>
  <printOptions horizontalCentered="1"/>
  <pageMargins left="0.393700787401575" right="0.393700787401575" top="0.78740157480315" bottom="0.590551181102362" header="0.511811023622047" footer="0.511811023622047"/>
  <pageSetup paperSize="9" scale="85" orientation="portrait" horizontalDpi="600"/>
  <headerFooter alignWithMargins="0">
    <oddHeader>&amp;L&amp;"楷体_GB2312,常规"&amp;14附件：&amp;A</oddHead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zoomScaleSheetLayoutView="60" workbookViewId="0">
      <selection activeCell="F10" sqref="F10"/>
    </sheetView>
  </sheetViews>
  <sheetFormatPr defaultColWidth="8.75" defaultRowHeight="13.5"/>
  <cols>
    <col min="1" max="1" width="23.0833333333333" style="112" customWidth="1"/>
    <col min="2" max="2" width="17.0833333333333" style="112" customWidth="1"/>
    <col min="3" max="3" width="19.5833333333333" style="112" customWidth="1"/>
    <col min="4" max="4" width="14.75" style="112" customWidth="1"/>
    <col min="5" max="5" width="16.5833333333333" style="112" customWidth="1"/>
    <col min="6" max="6" width="19.5833333333333" style="112" customWidth="1"/>
    <col min="7" max="7" width="10.25" style="112" customWidth="1"/>
    <col min="8" max="8" width="10.8333333333333" style="112" customWidth="1"/>
    <col min="9" max="9" width="25.25" style="112" customWidth="1"/>
    <col min="10" max="10" width="8.25" style="112" customWidth="1"/>
    <col min="11" max="11" width="21.0833333333333" style="112" customWidth="1"/>
    <col min="12" max="12" width="15.8333333333333" style="112" customWidth="1"/>
    <col min="13" max="13" width="29.0833333333333" style="112" customWidth="1"/>
    <col min="14" max="16384" width="8.75" style="112"/>
  </cols>
  <sheetData>
    <row r="1" ht="20.15" customHeight="1" spans="1:13">
      <c r="A1" s="113" t="s">
        <v>195</v>
      </c>
      <c r="B1" s="113" t="s">
        <v>196</v>
      </c>
      <c r="C1" s="113" t="s">
        <v>197</v>
      </c>
      <c r="D1" s="113" t="s">
        <v>198</v>
      </c>
      <c r="E1" s="113" t="s">
        <v>199</v>
      </c>
      <c r="F1" s="114" t="s">
        <v>200</v>
      </c>
      <c r="G1" s="113" t="s">
        <v>201</v>
      </c>
      <c r="H1" s="115" t="s">
        <v>202</v>
      </c>
      <c r="I1" s="120" t="s">
        <v>195</v>
      </c>
      <c r="J1" s="120">
        <v>680402</v>
      </c>
      <c r="K1" s="120" t="s">
        <v>203</v>
      </c>
      <c r="L1" s="120" t="s">
        <v>204</v>
      </c>
      <c r="M1" s="121"/>
    </row>
    <row r="2" ht="20.15" customHeight="1" spans="1:12">
      <c r="A2" s="113" t="s">
        <v>205</v>
      </c>
      <c r="B2" s="113" t="s">
        <v>206</v>
      </c>
      <c r="C2" s="113" t="s">
        <v>207</v>
      </c>
      <c r="D2" s="113" t="s">
        <v>208</v>
      </c>
      <c r="E2" s="113" t="s">
        <v>4</v>
      </c>
      <c r="F2" s="113" t="s">
        <v>209</v>
      </c>
      <c r="G2" s="113"/>
      <c r="H2" s="113"/>
      <c r="I2" s="120" t="s">
        <v>205</v>
      </c>
      <c r="J2" s="120">
        <v>550105</v>
      </c>
      <c r="K2" s="120" t="s">
        <v>210</v>
      </c>
      <c r="L2" s="120" t="s">
        <v>211</v>
      </c>
    </row>
    <row r="3" ht="20.15" customHeight="1" spans="1:12">
      <c r="A3" s="113" t="s">
        <v>212</v>
      </c>
      <c r="B3" s="113" t="s">
        <v>213</v>
      </c>
      <c r="C3" s="113" t="s">
        <v>214</v>
      </c>
      <c r="D3" s="113" t="s">
        <v>215</v>
      </c>
      <c r="E3" s="113" t="s">
        <v>216</v>
      </c>
      <c r="F3" s="113" t="s">
        <v>217</v>
      </c>
      <c r="G3" s="113"/>
      <c r="H3" s="113"/>
      <c r="I3" s="120" t="s">
        <v>212</v>
      </c>
      <c r="J3" s="120">
        <v>550117</v>
      </c>
      <c r="K3" s="120" t="s">
        <v>210</v>
      </c>
      <c r="L3" s="120" t="s">
        <v>211</v>
      </c>
    </row>
    <row r="4" ht="20.15" customHeight="1" spans="1:12">
      <c r="A4" s="113" t="s">
        <v>218</v>
      </c>
      <c r="B4" s="113" t="s">
        <v>219</v>
      </c>
      <c r="C4" s="113" t="s">
        <v>220</v>
      </c>
      <c r="D4" s="113" t="s">
        <v>221</v>
      </c>
      <c r="E4" s="113" t="s">
        <v>222</v>
      </c>
      <c r="F4" s="113" t="s">
        <v>223</v>
      </c>
      <c r="G4" s="113"/>
      <c r="H4" s="113"/>
      <c r="I4" s="120" t="s">
        <v>218</v>
      </c>
      <c r="J4" s="120">
        <v>500408</v>
      </c>
      <c r="K4" s="120" t="s">
        <v>224</v>
      </c>
      <c r="L4" s="120" t="s">
        <v>225</v>
      </c>
    </row>
    <row r="5" ht="20.15" customHeight="1" spans="1:12">
      <c r="A5" s="113"/>
      <c r="B5" s="113" t="s">
        <v>226</v>
      </c>
      <c r="C5" s="113" t="s">
        <v>227</v>
      </c>
      <c r="D5" s="113" t="s">
        <v>228</v>
      </c>
      <c r="E5" s="113" t="s">
        <v>229</v>
      </c>
      <c r="F5" s="116" t="s">
        <v>230</v>
      </c>
      <c r="G5" s="113"/>
      <c r="H5" s="113"/>
      <c r="I5" s="120" t="s">
        <v>196</v>
      </c>
      <c r="J5" s="120">
        <v>680301</v>
      </c>
      <c r="K5" s="120" t="s">
        <v>203</v>
      </c>
      <c r="L5" s="120" t="s">
        <v>231</v>
      </c>
    </row>
    <row r="6" ht="20.15" customHeight="1" spans="1:12">
      <c r="A6" s="113"/>
      <c r="B6" s="113" t="s">
        <v>232</v>
      </c>
      <c r="C6" s="113" t="s">
        <v>233</v>
      </c>
      <c r="D6" s="113"/>
      <c r="E6" s="113"/>
      <c r="F6" s="113"/>
      <c r="G6" s="113"/>
      <c r="H6" s="113"/>
      <c r="I6" s="120" t="s">
        <v>206</v>
      </c>
      <c r="J6" s="120">
        <v>550101</v>
      </c>
      <c r="K6" s="120" t="s">
        <v>210</v>
      </c>
      <c r="L6" s="120" t="s">
        <v>211</v>
      </c>
    </row>
    <row r="7" ht="20.15" customHeight="1" spans="1:12">
      <c r="A7" s="113"/>
      <c r="B7" s="113" t="s">
        <v>234</v>
      </c>
      <c r="C7" s="113" t="s">
        <v>235</v>
      </c>
      <c r="D7" s="113"/>
      <c r="E7" s="113"/>
      <c r="F7" s="113"/>
      <c r="G7" s="113"/>
      <c r="H7" s="113"/>
      <c r="I7" s="120" t="s">
        <v>213</v>
      </c>
      <c r="J7" s="120">
        <v>550102</v>
      </c>
      <c r="K7" s="120" t="s">
        <v>210</v>
      </c>
      <c r="L7" s="120" t="s">
        <v>211</v>
      </c>
    </row>
    <row r="8" ht="20.15" customHeight="1" spans="1:12">
      <c r="A8" s="113"/>
      <c r="B8" s="113"/>
      <c r="C8" s="113" t="s">
        <v>236</v>
      </c>
      <c r="D8" s="113"/>
      <c r="E8" s="113"/>
      <c r="F8" s="113"/>
      <c r="G8" s="113"/>
      <c r="H8" s="113"/>
      <c r="I8" s="120" t="s">
        <v>219</v>
      </c>
      <c r="J8" s="120">
        <v>280201</v>
      </c>
      <c r="K8" s="120" t="s">
        <v>203</v>
      </c>
      <c r="L8" s="120" t="s">
        <v>237</v>
      </c>
    </row>
    <row r="9" ht="20.15" customHeight="1" spans="1:12">
      <c r="A9" s="117"/>
      <c r="B9" s="117"/>
      <c r="C9" s="116" t="s">
        <v>238</v>
      </c>
      <c r="D9" s="113"/>
      <c r="E9" s="117"/>
      <c r="F9" s="117"/>
      <c r="G9" s="117"/>
      <c r="H9" s="117"/>
      <c r="I9" s="120" t="s">
        <v>226</v>
      </c>
      <c r="J9" s="120">
        <v>440106</v>
      </c>
      <c r="K9" s="120" t="s">
        <v>239</v>
      </c>
      <c r="L9" s="120" t="s">
        <v>240</v>
      </c>
    </row>
    <row r="10" ht="20.15" customHeight="1" spans="1:12">
      <c r="A10" s="117"/>
      <c r="B10" s="117"/>
      <c r="C10" s="116" t="s">
        <v>241</v>
      </c>
      <c r="D10" s="113"/>
      <c r="E10" s="117"/>
      <c r="F10" s="117"/>
      <c r="G10" s="117"/>
      <c r="H10" s="117"/>
      <c r="I10" s="120" t="s">
        <v>232</v>
      </c>
      <c r="J10" s="120">
        <v>550113</v>
      </c>
      <c r="K10" s="120" t="s">
        <v>210</v>
      </c>
      <c r="L10" s="120" t="s">
        <v>211</v>
      </c>
    </row>
    <row r="11" ht="20.15" customHeight="1" spans="1:12">
      <c r="A11" s="117"/>
      <c r="B11" s="117"/>
      <c r="C11" s="117"/>
      <c r="E11" s="117"/>
      <c r="F11" s="117"/>
      <c r="G11" s="117"/>
      <c r="H11" s="117"/>
      <c r="I11" s="120" t="s">
        <v>234</v>
      </c>
      <c r="J11" s="120">
        <v>440102</v>
      </c>
      <c r="K11" s="120" t="s">
        <v>239</v>
      </c>
      <c r="L11" s="120" t="s">
        <v>240</v>
      </c>
    </row>
    <row r="12" ht="20.15" customHeight="1" spans="1:12">
      <c r="A12" s="117"/>
      <c r="B12" s="117"/>
      <c r="C12" s="117"/>
      <c r="D12" s="117"/>
      <c r="E12" s="117"/>
      <c r="F12" s="117"/>
      <c r="G12" s="117"/>
      <c r="H12" s="117"/>
      <c r="I12" s="120" t="s">
        <v>197</v>
      </c>
      <c r="J12" s="120">
        <v>490104</v>
      </c>
      <c r="K12" s="120" t="s">
        <v>242</v>
      </c>
      <c r="L12" s="120" t="s">
        <v>243</v>
      </c>
    </row>
    <row r="13" ht="20.15" customHeight="1" spans="1:12">
      <c r="A13" s="117"/>
      <c r="B13" s="117"/>
      <c r="C13" s="117"/>
      <c r="D13" s="117"/>
      <c r="E13" s="117"/>
      <c r="F13" s="117"/>
      <c r="G13" s="117"/>
      <c r="H13" s="117"/>
      <c r="I13" s="120" t="s">
        <v>207</v>
      </c>
      <c r="J13" s="120">
        <v>490201</v>
      </c>
      <c r="K13" s="120" t="s">
        <v>242</v>
      </c>
      <c r="L13" s="120" t="s">
        <v>244</v>
      </c>
    </row>
    <row r="14" ht="20.15" customHeight="1" spans="1:12">
      <c r="A14" s="117"/>
      <c r="B14" s="117"/>
      <c r="C14" s="117"/>
      <c r="D14" s="117"/>
      <c r="E14" s="117"/>
      <c r="F14" s="117"/>
      <c r="G14" s="117"/>
      <c r="H14" s="117"/>
      <c r="I14" s="120" t="s">
        <v>214</v>
      </c>
      <c r="J14" s="120">
        <v>490206</v>
      </c>
      <c r="K14" s="120" t="s">
        <v>242</v>
      </c>
      <c r="L14" s="120" t="s">
        <v>244</v>
      </c>
    </row>
    <row r="15" ht="20.15" customHeight="1" spans="1:12">
      <c r="A15" s="117"/>
      <c r="B15" s="117"/>
      <c r="C15" s="117"/>
      <c r="D15" s="117"/>
      <c r="E15" s="117"/>
      <c r="F15" s="117"/>
      <c r="G15" s="117"/>
      <c r="H15" s="117"/>
      <c r="I15" s="120" t="s">
        <v>220</v>
      </c>
      <c r="J15" s="120">
        <v>490208</v>
      </c>
      <c r="K15" s="120" t="s">
        <v>242</v>
      </c>
      <c r="L15" s="120" t="s">
        <v>244</v>
      </c>
    </row>
    <row r="16" ht="20.15" customHeight="1" spans="1:12">
      <c r="A16" s="117"/>
      <c r="B16" s="117"/>
      <c r="C16" s="117"/>
      <c r="D16" s="117"/>
      <c r="E16" s="117"/>
      <c r="F16" s="117"/>
      <c r="G16" s="117"/>
      <c r="H16" s="117"/>
      <c r="I16" s="120" t="s">
        <v>227</v>
      </c>
      <c r="J16" s="120">
        <v>520415</v>
      </c>
      <c r="K16" s="120" t="s">
        <v>245</v>
      </c>
      <c r="L16" s="120" t="s">
        <v>246</v>
      </c>
    </row>
    <row r="17" ht="20.15" customHeight="1" spans="1:12">
      <c r="A17" s="117"/>
      <c r="B17" s="117"/>
      <c r="C17" s="117"/>
      <c r="D17" s="117"/>
      <c r="E17" s="117"/>
      <c r="F17" s="117"/>
      <c r="G17" s="117"/>
      <c r="H17" s="117"/>
      <c r="I17" s="120" t="s">
        <v>233</v>
      </c>
      <c r="J17" s="120">
        <v>520801</v>
      </c>
      <c r="K17" s="120" t="s">
        <v>245</v>
      </c>
      <c r="L17" s="120" t="s">
        <v>247</v>
      </c>
    </row>
    <row r="18" ht="20.15" customHeight="1" spans="1:12">
      <c r="A18" s="117"/>
      <c r="B18" s="117"/>
      <c r="C18" s="117"/>
      <c r="D18" s="117"/>
      <c r="E18" s="117"/>
      <c r="F18" s="117"/>
      <c r="G18" s="117"/>
      <c r="H18" s="117"/>
      <c r="I18" s="120" t="s">
        <v>235</v>
      </c>
      <c r="J18" s="120">
        <v>540202</v>
      </c>
      <c r="K18" s="120" t="s">
        <v>248</v>
      </c>
      <c r="L18" s="120" t="s">
        <v>249</v>
      </c>
    </row>
    <row r="19" ht="20.15" customHeight="1" spans="1:12">
      <c r="A19" s="117"/>
      <c r="B19" s="117"/>
      <c r="C19" s="117"/>
      <c r="D19" s="117"/>
      <c r="E19" s="117"/>
      <c r="F19" s="117"/>
      <c r="G19" s="117"/>
      <c r="H19" s="117"/>
      <c r="I19" s="120" t="s">
        <v>236</v>
      </c>
      <c r="J19" s="120">
        <v>490101</v>
      </c>
      <c r="K19" s="120" t="s">
        <v>242</v>
      </c>
      <c r="L19" s="120" t="s">
        <v>243</v>
      </c>
    </row>
    <row r="20" ht="20.15" customHeight="1" spans="1:12">
      <c r="A20" s="117"/>
      <c r="B20" s="117"/>
      <c r="C20" s="117"/>
      <c r="D20" s="117"/>
      <c r="E20" s="117"/>
      <c r="F20" s="117"/>
      <c r="G20" s="117"/>
      <c r="H20" s="117"/>
      <c r="I20" s="120" t="s">
        <v>198</v>
      </c>
      <c r="J20" s="120">
        <v>460202</v>
      </c>
      <c r="K20" s="120" t="s">
        <v>250</v>
      </c>
      <c r="L20" s="120" t="s">
        <v>251</v>
      </c>
    </row>
    <row r="21" ht="20.15" customHeight="1" spans="1:12">
      <c r="A21" s="117"/>
      <c r="B21" s="117"/>
      <c r="C21" s="117"/>
      <c r="D21" s="117"/>
      <c r="E21" s="117"/>
      <c r="F21" s="117"/>
      <c r="G21" s="117"/>
      <c r="H21" s="117"/>
      <c r="I21" s="120" t="s">
        <v>208</v>
      </c>
      <c r="J21" s="120">
        <v>460301</v>
      </c>
      <c r="K21" s="120" t="s">
        <v>250</v>
      </c>
      <c r="L21" s="120" t="s">
        <v>252</v>
      </c>
    </row>
    <row r="22" ht="20.15" customHeight="1" spans="1:12">
      <c r="A22" s="117"/>
      <c r="B22" s="117"/>
      <c r="C22" s="117"/>
      <c r="D22" s="117"/>
      <c r="E22" s="117"/>
      <c r="F22" s="117"/>
      <c r="G22" s="117"/>
      <c r="H22" s="117"/>
      <c r="I22" s="120" t="s">
        <v>215</v>
      </c>
      <c r="J22" s="120">
        <v>460303</v>
      </c>
      <c r="K22" s="120" t="s">
        <v>250</v>
      </c>
      <c r="L22" s="120" t="s">
        <v>252</v>
      </c>
    </row>
    <row r="23" ht="20.15" customHeight="1" spans="1:12">
      <c r="A23" s="117"/>
      <c r="B23" s="117"/>
      <c r="C23" s="117"/>
      <c r="D23" s="117"/>
      <c r="E23" s="117"/>
      <c r="F23" s="117"/>
      <c r="G23" s="117"/>
      <c r="H23" s="117"/>
      <c r="I23" s="120" t="s">
        <v>221</v>
      </c>
      <c r="J23" s="120">
        <v>460305</v>
      </c>
      <c r="K23" s="120" t="s">
        <v>250</v>
      </c>
      <c r="L23" s="120" t="s">
        <v>252</v>
      </c>
    </row>
    <row r="24" ht="20.15" customHeight="1" spans="1:12">
      <c r="A24" s="117"/>
      <c r="B24" s="117"/>
      <c r="C24" s="117"/>
      <c r="D24" s="117"/>
      <c r="E24" s="117"/>
      <c r="F24" s="117"/>
      <c r="G24" s="117"/>
      <c r="H24" s="117"/>
      <c r="I24" s="120" t="s">
        <v>228</v>
      </c>
      <c r="J24" s="120">
        <v>460702</v>
      </c>
      <c r="K24" s="120" t="s">
        <v>250</v>
      </c>
      <c r="L24" s="120" t="s">
        <v>253</v>
      </c>
    </row>
    <row r="25" ht="20.15" customHeight="1" spans="1:12">
      <c r="A25" s="117"/>
      <c r="B25" s="117"/>
      <c r="C25" s="117"/>
      <c r="D25" s="117"/>
      <c r="E25" s="117"/>
      <c r="F25" s="117"/>
      <c r="G25" s="117"/>
      <c r="H25" s="117"/>
      <c r="I25" s="120" t="s">
        <v>199</v>
      </c>
      <c r="J25" s="120">
        <v>510205</v>
      </c>
      <c r="K25" s="120" t="s">
        <v>254</v>
      </c>
      <c r="L25" s="120" t="s">
        <v>255</v>
      </c>
    </row>
    <row r="26" ht="20.15" customHeight="1" spans="1:12">
      <c r="A26" s="117"/>
      <c r="B26" s="117"/>
      <c r="C26" s="117"/>
      <c r="D26" s="117"/>
      <c r="E26" s="117"/>
      <c r="F26" s="117"/>
      <c r="G26" s="117"/>
      <c r="H26" s="117"/>
      <c r="I26" s="120" t="s">
        <v>4</v>
      </c>
      <c r="J26" s="120">
        <v>510206</v>
      </c>
      <c r="K26" s="120" t="s">
        <v>254</v>
      </c>
      <c r="L26" s="120" t="s">
        <v>255</v>
      </c>
    </row>
    <row r="27" ht="20.15" customHeight="1" spans="1:12">
      <c r="A27" s="117"/>
      <c r="B27" s="117"/>
      <c r="C27" s="117"/>
      <c r="D27" s="117"/>
      <c r="E27" s="117"/>
      <c r="F27" s="117"/>
      <c r="G27" s="117"/>
      <c r="H27" s="117"/>
      <c r="I27" s="120" t="s">
        <v>216</v>
      </c>
      <c r="J27" s="120">
        <v>510207</v>
      </c>
      <c r="K27" s="120" t="s">
        <v>254</v>
      </c>
      <c r="L27" s="120" t="s">
        <v>255</v>
      </c>
    </row>
    <row r="28" ht="20.15" customHeight="1" spans="1:12">
      <c r="A28" s="117"/>
      <c r="B28" s="117"/>
      <c r="C28" s="117"/>
      <c r="D28" s="117"/>
      <c r="E28" s="117"/>
      <c r="F28" s="117"/>
      <c r="G28" s="117"/>
      <c r="H28" s="117"/>
      <c r="I28" s="120" t="s">
        <v>222</v>
      </c>
      <c r="J28" s="120">
        <v>510209</v>
      </c>
      <c r="K28" s="120" t="s">
        <v>254</v>
      </c>
      <c r="L28" s="120" t="s">
        <v>255</v>
      </c>
    </row>
    <row r="29" ht="20.15" customHeight="1" spans="1:12">
      <c r="A29" s="117"/>
      <c r="B29" s="117"/>
      <c r="C29" s="117"/>
      <c r="D29" s="117"/>
      <c r="E29" s="117"/>
      <c r="F29" s="117"/>
      <c r="G29" s="117"/>
      <c r="H29" s="117"/>
      <c r="I29" s="120" t="s">
        <v>229</v>
      </c>
      <c r="J29" s="120">
        <v>510302</v>
      </c>
      <c r="K29" s="120" t="s">
        <v>254</v>
      </c>
      <c r="L29" s="120" t="s">
        <v>256</v>
      </c>
    </row>
    <row r="30" ht="20.15" customHeight="1" spans="1:12">
      <c r="A30" s="117"/>
      <c r="B30" s="117"/>
      <c r="C30" s="117"/>
      <c r="D30" s="117"/>
      <c r="E30" s="117"/>
      <c r="F30" s="117"/>
      <c r="G30" s="117"/>
      <c r="H30" s="117"/>
      <c r="I30" s="122" t="s">
        <v>200</v>
      </c>
      <c r="J30" s="120">
        <v>530301</v>
      </c>
      <c r="K30" s="120" t="s">
        <v>257</v>
      </c>
      <c r="L30" s="120" t="s">
        <v>258</v>
      </c>
    </row>
    <row r="31" ht="20.15" customHeight="1" spans="1:12">
      <c r="A31" s="117"/>
      <c r="B31" s="117"/>
      <c r="C31" s="117"/>
      <c r="D31" s="117"/>
      <c r="E31" s="117"/>
      <c r="F31" s="117"/>
      <c r="G31" s="117"/>
      <c r="H31" s="117"/>
      <c r="I31" s="120" t="s">
        <v>209</v>
      </c>
      <c r="J31" s="120">
        <v>530302</v>
      </c>
      <c r="K31" s="120" t="s">
        <v>257</v>
      </c>
      <c r="L31" s="120" t="s">
        <v>258</v>
      </c>
    </row>
    <row r="32" ht="20.15" customHeight="1" spans="1:12">
      <c r="A32" s="117"/>
      <c r="B32" s="117"/>
      <c r="C32" s="117"/>
      <c r="D32" s="117"/>
      <c r="E32" s="117"/>
      <c r="F32" s="117"/>
      <c r="G32" s="117"/>
      <c r="H32" s="117"/>
      <c r="I32" s="120" t="s">
        <v>217</v>
      </c>
      <c r="J32" s="120">
        <v>530701</v>
      </c>
      <c r="K32" s="120" t="s">
        <v>257</v>
      </c>
      <c r="L32" s="120" t="s">
        <v>259</v>
      </c>
    </row>
    <row r="33" ht="20.15" customHeight="1" spans="1:12">
      <c r="A33" s="118"/>
      <c r="B33" s="118"/>
      <c r="C33" s="118"/>
      <c r="D33" s="118"/>
      <c r="E33" s="118"/>
      <c r="F33" s="118"/>
      <c r="G33" s="118"/>
      <c r="H33" s="118"/>
      <c r="I33" s="120" t="s">
        <v>223</v>
      </c>
      <c r="J33" s="120">
        <v>540106</v>
      </c>
      <c r="K33" s="120" t="s">
        <v>248</v>
      </c>
      <c r="L33" s="120" t="s">
        <v>260</v>
      </c>
    </row>
    <row r="34" ht="20.15" customHeight="1" spans="9:12">
      <c r="I34" s="120" t="s">
        <v>201</v>
      </c>
      <c r="J34" s="120" t="s">
        <v>261</v>
      </c>
      <c r="K34" s="120" t="s">
        <v>262</v>
      </c>
      <c r="L34" s="120" t="s">
        <v>263</v>
      </c>
    </row>
    <row r="35" ht="14.25" spans="4:12">
      <c r="D35" s="119"/>
      <c r="I35" s="116" t="s">
        <v>238</v>
      </c>
      <c r="J35" s="116">
        <v>590302</v>
      </c>
      <c r="K35" s="112" t="s">
        <v>264</v>
      </c>
      <c r="L35" s="116" t="s">
        <v>265</v>
      </c>
    </row>
    <row r="36" ht="14.25" spans="9:12">
      <c r="I36" s="116" t="s">
        <v>241</v>
      </c>
      <c r="J36" s="116">
        <v>590104</v>
      </c>
      <c r="K36" s="112" t="s">
        <v>264</v>
      </c>
      <c r="L36" s="116" t="s">
        <v>266</v>
      </c>
    </row>
    <row r="37" ht="14.25" spans="9:12">
      <c r="I37" s="116" t="s">
        <v>230</v>
      </c>
      <c r="J37" s="116">
        <v>530305</v>
      </c>
      <c r="K37" s="120" t="s">
        <v>257</v>
      </c>
      <c r="L37" s="120" t="s">
        <v>258</v>
      </c>
    </row>
  </sheetData>
  <pageMargins left="0.75" right="0.75" top="1" bottom="1" header="0.5" footer="0.5"/>
  <pageSetup paperSize="9" orientation="portrait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6"/>
  <sheetViews>
    <sheetView zoomScale="90" zoomScaleNormal="90" topLeftCell="A82" workbookViewId="0">
      <selection activeCell="N105" sqref="N105"/>
    </sheetView>
  </sheetViews>
  <sheetFormatPr defaultColWidth="8.75" defaultRowHeight="16" customHeight="1"/>
  <cols>
    <col min="1" max="1" width="3.91666666666667" style="11" customWidth="1"/>
    <col min="2" max="2" width="5.75" style="11" customWidth="1"/>
    <col min="3" max="3" width="15.75" style="12" customWidth="1"/>
    <col min="4" max="4" width="8.83333333333333" style="11" customWidth="1"/>
    <col min="5" max="6" width="5.08333333333333" style="11" customWidth="1"/>
    <col min="7" max="7" width="5.08333333333333" style="2" customWidth="1"/>
    <col min="8" max="13" width="4.25" style="11" customWidth="1"/>
    <col min="14" max="14" width="5.96666666666667" style="13" customWidth="1"/>
    <col min="15" max="19" width="5.96666666666667" style="11" customWidth="1"/>
    <col min="20" max="20" width="11.125" style="14"/>
    <col min="21" max="21" width="9" style="14"/>
    <col min="22" max="22" width="9.625" style="11"/>
    <col min="23" max="23" width="9" style="11"/>
    <col min="24" max="25" width="9.625" style="11"/>
    <col min="26" max="26" width="9" style="11"/>
    <col min="27" max="27" width="9.625" style="11"/>
    <col min="28" max="16384" width="8.75" style="11"/>
  </cols>
  <sheetData>
    <row r="1" ht="66" customHeight="1" spans="1:19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="1" customFormat="1" ht="30" customHeight="1" spans="1:19">
      <c r="A2" s="17" t="s">
        <v>1</v>
      </c>
      <c r="B2" s="17"/>
      <c r="C2" s="18" t="s">
        <v>2</v>
      </c>
      <c r="D2" s="18"/>
      <c r="E2" s="18"/>
      <c r="F2" s="18"/>
      <c r="G2" s="19" t="s">
        <v>3</v>
      </c>
      <c r="H2" s="19"/>
      <c r="I2" s="55" t="s">
        <v>4</v>
      </c>
      <c r="J2" s="55"/>
      <c r="K2" s="55"/>
      <c r="L2" s="55"/>
      <c r="M2" s="55"/>
      <c r="N2" s="56" t="s">
        <v>5</v>
      </c>
      <c r="O2" s="56"/>
      <c r="P2" s="56"/>
      <c r="Q2" s="56"/>
      <c r="R2" s="60">
        <f>VLOOKUP(I2,专业名称及代码!$I:$J,2,FALSE)</f>
        <v>510206</v>
      </c>
      <c r="S2" s="60"/>
    </row>
    <row r="3" s="2" customFormat="1" ht="40" customHeight="1" spans="1:21">
      <c r="A3" s="20" t="s">
        <v>267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61"/>
      <c r="U3" s="61"/>
    </row>
    <row r="4" s="3" customFormat="1" ht="19" customHeight="1" spans="1:21">
      <c r="A4" s="22" t="s">
        <v>7</v>
      </c>
      <c r="B4" s="22" t="s">
        <v>8</v>
      </c>
      <c r="C4" s="22"/>
      <c r="D4" s="23" t="s">
        <v>9</v>
      </c>
      <c r="E4" s="24" t="s">
        <v>10</v>
      </c>
      <c r="F4" s="24"/>
      <c r="G4" s="24"/>
      <c r="H4" s="24"/>
      <c r="I4" s="24"/>
      <c r="J4" s="24"/>
      <c r="K4" s="24"/>
      <c r="L4" s="24"/>
      <c r="M4" s="24"/>
      <c r="N4" s="24" t="s">
        <v>11</v>
      </c>
      <c r="O4" s="24"/>
      <c r="P4" s="24"/>
      <c r="Q4" s="24"/>
      <c r="R4" s="24"/>
      <c r="S4" s="24"/>
      <c r="T4" s="62"/>
      <c r="U4" s="62"/>
    </row>
    <row r="5" s="3" customFormat="1" ht="19" customHeight="1" spans="1:21">
      <c r="A5" s="22"/>
      <c r="B5" s="22"/>
      <c r="C5" s="22"/>
      <c r="D5" s="25"/>
      <c r="E5" s="24" t="s">
        <v>12</v>
      </c>
      <c r="F5" s="24" t="s">
        <v>13</v>
      </c>
      <c r="G5" s="24" t="s">
        <v>14</v>
      </c>
      <c r="H5" s="24" t="s">
        <v>15</v>
      </c>
      <c r="I5" s="24" t="s">
        <v>16</v>
      </c>
      <c r="J5" s="24" t="s">
        <v>17</v>
      </c>
      <c r="K5" s="24" t="s">
        <v>18</v>
      </c>
      <c r="L5" s="24" t="s">
        <v>19</v>
      </c>
      <c r="M5" s="24" t="s">
        <v>20</v>
      </c>
      <c r="N5" s="24" t="s">
        <v>21</v>
      </c>
      <c r="O5" s="24"/>
      <c r="P5" s="24" t="s">
        <v>22</v>
      </c>
      <c r="Q5" s="24"/>
      <c r="R5" s="24" t="s">
        <v>23</v>
      </c>
      <c r="S5" s="24"/>
      <c r="T5" s="62"/>
      <c r="U5" s="62"/>
    </row>
    <row r="6" s="3" customFormat="1" ht="19" customHeight="1" spans="1:22">
      <c r="A6" s="22"/>
      <c r="B6" s="22"/>
      <c r="C6" s="22"/>
      <c r="D6" s="25"/>
      <c r="E6" s="24"/>
      <c r="F6" s="24"/>
      <c r="G6" s="24"/>
      <c r="H6" s="24"/>
      <c r="I6" s="24"/>
      <c r="J6" s="24"/>
      <c r="K6" s="24"/>
      <c r="L6" s="24"/>
      <c r="M6" s="24"/>
      <c r="N6" s="24" t="s">
        <v>24</v>
      </c>
      <c r="O6" s="24" t="s">
        <v>25</v>
      </c>
      <c r="P6" s="24" t="s">
        <v>26</v>
      </c>
      <c r="Q6" s="24" t="s">
        <v>27</v>
      </c>
      <c r="R6" s="24" t="s">
        <v>28</v>
      </c>
      <c r="S6" s="24" t="s">
        <v>29</v>
      </c>
      <c r="T6" s="62"/>
      <c r="U6" s="62"/>
      <c r="V6" s="63"/>
    </row>
    <row r="7" s="3" customFormat="1" ht="19" customHeight="1" spans="1:21">
      <c r="A7" s="22"/>
      <c r="B7" s="22"/>
      <c r="C7" s="22"/>
      <c r="D7" s="26"/>
      <c r="E7" s="24"/>
      <c r="F7" s="24"/>
      <c r="G7" s="24"/>
      <c r="H7" s="24"/>
      <c r="I7" s="24"/>
      <c r="J7" s="24"/>
      <c r="K7" s="24"/>
      <c r="L7" s="24"/>
      <c r="M7" s="24"/>
      <c r="N7" s="24">
        <v>18</v>
      </c>
      <c r="O7" s="24">
        <v>18</v>
      </c>
      <c r="P7" s="24">
        <v>18</v>
      </c>
      <c r="Q7" s="24">
        <v>18</v>
      </c>
      <c r="R7" s="24">
        <v>18</v>
      </c>
      <c r="S7" s="24">
        <v>18</v>
      </c>
      <c r="T7" s="62"/>
      <c r="U7" s="62"/>
    </row>
    <row r="8" s="3" customFormat="1" ht="19" customHeight="1" spans="1:21">
      <c r="A8" s="27" t="s">
        <v>30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62"/>
      <c r="U8" s="62"/>
    </row>
    <row r="9" s="3" customFormat="1" ht="19" customHeight="1" spans="1:21">
      <c r="A9" s="27" t="s">
        <v>31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62"/>
      <c r="U9" s="62"/>
    </row>
    <row r="10" s="3" customFormat="1" ht="18.65" customHeight="1" spans="1:21">
      <c r="A10" s="28">
        <v>1</v>
      </c>
      <c r="B10" s="28" t="s">
        <v>32</v>
      </c>
      <c r="C10" s="29" t="s">
        <v>33</v>
      </c>
      <c r="D10" s="30" t="s">
        <v>34</v>
      </c>
      <c r="E10" s="28">
        <f t="shared" ref="E10:E17" si="0">IF(F10&gt;=10,G10/F10,G10/16)</f>
        <v>3</v>
      </c>
      <c r="F10" s="28">
        <v>3</v>
      </c>
      <c r="G10" s="28">
        <f t="shared" ref="G10:G16" si="1">SUM(H10:I10)</f>
        <v>48</v>
      </c>
      <c r="H10" s="28">
        <v>42</v>
      </c>
      <c r="I10" s="28">
        <v>6</v>
      </c>
      <c r="J10" s="28" t="str">
        <f t="shared" ref="J10:J27" si="2">IF((G10-H10)/G10&gt;=80%,"C",IF((G10-H10)/G10&lt;=20%,"A","B"))</f>
        <v>A</v>
      </c>
      <c r="K10" s="28" t="s">
        <v>35</v>
      </c>
      <c r="L10" s="28" t="s">
        <v>36</v>
      </c>
      <c r="M10" s="28" t="s">
        <v>37</v>
      </c>
      <c r="N10" s="57">
        <f>E10</f>
        <v>3</v>
      </c>
      <c r="O10" s="57"/>
      <c r="P10" s="57"/>
      <c r="Q10" s="57"/>
      <c r="R10" s="57"/>
      <c r="S10" s="57"/>
      <c r="T10" s="62"/>
      <c r="U10" s="62"/>
    </row>
    <row r="11" s="3" customFormat="1" ht="27" customHeight="1" spans="1:21">
      <c r="A11" s="28">
        <v>2</v>
      </c>
      <c r="B11" s="28"/>
      <c r="C11" s="29" t="s">
        <v>39</v>
      </c>
      <c r="D11" s="30" t="s">
        <v>40</v>
      </c>
      <c r="E11" s="28">
        <f t="shared" si="0"/>
        <v>3</v>
      </c>
      <c r="F11" s="28">
        <v>3</v>
      </c>
      <c r="G11" s="28">
        <f t="shared" si="1"/>
        <v>48</v>
      </c>
      <c r="H11" s="28">
        <v>42</v>
      </c>
      <c r="I11" s="28">
        <v>6</v>
      </c>
      <c r="J11" s="28" t="str">
        <f t="shared" si="2"/>
        <v>A</v>
      </c>
      <c r="K11" s="28" t="s">
        <v>35</v>
      </c>
      <c r="L11" s="28" t="s">
        <v>36</v>
      </c>
      <c r="M11" s="28" t="s">
        <v>37</v>
      </c>
      <c r="N11" s="57"/>
      <c r="O11" s="57">
        <f>E11</f>
        <v>3</v>
      </c>
      <c r="P11" s="57"/>
      <c r="Q11" s="57"/>
      <c r="R11" s="57"/>
      <c r="S11" s="57"/>
      <c r="T11" s="62"/>
      <c r="U11" s="62"/>
    </row>
    <row r="12" s="3" customFormat="1" ht="29.15" customHeight="1" spans="1:21">
      <c r="A12" s="28">
        <v>3</v>
      </c>
      <c r="B12" s="28"/>
      <c r="C12" s="29" t="s">
        <v>41</v>
      </c>
      <c r="D12" s="30" t="s">
        <v>42</v>
      </c>
      <c r="E12" s="28">
        <f t="shared" si="0"/>
        <v>2</v>
      </c>
      <c r="F12" s="28">
        <v>2</v>
      </c>
      <c r="G12" s="28">
        <f t="shared" si="1"/>
        <v>32</v>
      </c>
      <c r="H12" s="28">
        <v>28</v>
      </c>
      <c r="I12" s="28">
        <v>4</v>
      </c>
      <c r="J12" s="28" t="str">
        <f t="shared" si="2"/>
        <v>A</v>
      </c>
      <c r="K12" s="28" t="s">
        <v>35</v>
      </c>
      <c r="L12" s="28" t="s">
        <v>36</v>
      </c>
      <c r="M12" s="28" t="s">
        <v>37</v>
      </c>
      <c r="N12" s="57"/>
      <c r="O12" s="57"/>
      <c r="P12" s="57">
        <f>E12</f>
        <v>2</v>
      </c>
      <c r="Q12" s="57"/>
      <c r="R12" s="57"/>
      <c r="S12" s="57"/>
      <c r="T12" s="62"/>
      <c r="U12" s="62"/>
    </row>
    <row r="13" s="3" customFormat="1" ht="19" customHeight="1" spans="1:21">
      <c r="A13" s="28">
        <v>4</v>
      </c>
      <c r="B13" s="28"/>
      <c r="C13" s="29" t="s">
        <v>43</v>
      </c>
      <c r="D13" s="30" t="s">
        <v>44</v>
      </c>
      <c r="E13" s="28">
        <f t="shared" si="0"/>
        <v>0.25</v>
      </c>
      <c r="F13" s="28">
        <v>4</v>
      </c>
      <c r="G13" s="28">
        <f t="shared" si="1"/>
        <v>4</v>
      </c>
      <c r="H13" s="28">
        <v>4</v>
      </c>
      <c r="I13" s="28">
        <v>0</v>
      </c>
      <c r="J13" s="28" t="str">
        <f t="shared" si="2"/>
        <v>A</v>
      </c>
      <c r="K13" s="28" t="s">
        <v>35</v>
      </c>
      <c r="L13" s="28" t="s">
        <v>45</v>
      </c>
      <c r="M13" s="28" t="s">
        <v>46</v>
      </c>
      <c r="N13" s="57">
        <f>E13</f>
        <v>0.25</v>
      </c>
      <c r="O13" s="57"/>
      <c r="P13" s="57"/>
      <c r="Q13" s="57"/>
      <c r="R13" s="57"/>
      <c r="S13" s="57"/>
      <c r="T13" s="62"/>
      <c r="U13" s="62"/>
    </row>
    <row r="14" s="3" customFormat="1" ht="19" customHeight="1" spans="1:21">
      <c r="A14" s="28">
        <v>5</v>
      </c>
      <c r="B14" s="28"/>
      <c r="C14" s="29" t="s">
        <v>47</v>
      </c>
      <c r="D14" s="30" t="s">
        <v>48</v>
      </c>
      <c r="E14" s="28">
        <f t="shared" si="0"/>
        <v>0.25</v>
      </c>
      <c r="F14" s="28">
        <v>4</v>
      </c>
      <c r="G14" s="28">
        <f t="shared" si="1"/>
        <v>4</v>
      </c>
      <c r="H14" s="28">
        <v>4</v>
      </c>
      <c r="I14" s="28">
        <v>0</v>
      </c>
      <c r="J14" s="28" t="str">
        <f t="shared" si="2"/>
        <v>A</v>
      </c>
      <c r="K14" s="28" t="s">
        <v>35</v>
      </c>
      <c r="L14" s="28" t="s">
        <v>45</v>
      </c>
      <c r="M14" s="28" t="s">
        <v>46</v>
      </c>
      <c r="N14" s="57"/>
      <c r="O14" s="57">
        <f>E14</f>
        <v>0.25</v>
      </c>
      <c r="P14" s="57"/>
      <c r="Q14" s="57"/>
      <c r="R14" s="57"/>
      <c r="S14" s="57"/>
      <c r="T14" s="62"/>
      <c r="U14" s="62"/>
    </row>
    <row r="15" s="3" customFormat="1" ht="19" customHeight="1" spans="1:21">
      <c r="A15" s="28">
        <v>6</v>
      </c>
      <c r="B15" s="28"/>
      <c r="C15" s="29" t="s">
        <v>49</v>
      </c>
      <c r="D15" s="30" t="s">
        <v>50</v>
      </c>
      <c r="E15" s="28">
        <f t="shared" si="0"/>
        <v>0.25</v>
      </c>
      <c r="F15" s="28">
        <v>4</v>
      </c>
      <c r="G15" s="28">
        <f t="shared" si="1"/>
        <v>4</v>
      </c>
      <c r="H15" s="28">
        <v>4</v>
      </c>
      <c r="I15" s="28">
        <v>0</v>
      </c>
      <c r="J15" s="28" t="str">
        <f t="shared" si="2"/>
        <v>A</v>
      </c>
      <c r="K15" s="28" t="s">
        <v>35</v>
      </c>
      <c r="L15" s="28" t="s">
        <v>45</v>
      </c>
      <c r="M15" s="28" t="s">
        <v>46</v>
      </c>
      <c r="N15" s="57"/>
      <c r="O15" s="57"/>
      <c r="P15" s="57">
        <f>E15</f>
        <v>0.25</v>
      </c>
      <c r="Q15" s="57"/>
      <c r="R15" s="57"/>
      <c r="S15" s="57"/>
      <c r="T15" s="62"/>
      <c r="U15" s="62"/>
    </row>
    <row r="16" s="3" customFormat="1" ht="19" customHeight="1" spans="1:21">
      <c r="A16" s="28">
        <v>7</v>
      </c>
      <c r="B16" s="28"/>
      <c r="C16" s="29" t="s">
        <v>51</v>
      </c>
      <c r="D16" s="30" t="s">
        <v>52</v>
      </c>
      <c r="E16" s="28">
        <f t="shared" si="0"/>
        <v>0.25</v>
      </c>
      <c r="F16" s="28">
        <v>4</v>
      </c>
      <c r="G16" s="28">
        <f t="shared" si="1"/>
        <v>4</v>
      </c>
      <c r="H16" s="28">
        <v>4</v>
      </c>
      <c r="I16" s="28">
        <v>0</v>
      </c>
      <c r="J16" s="28" t="str">
        <f t="shared" si="2"/>
        <v>A</v>
      </c>
      <c r="K16" s="28" t="s">
        <v>35</v>
      </c>
      <c r="L16" s="28" t="s">
        <v>45</v>
      </c>
      <c r="M16" s="28" t="s">
        <v>46</v>
      </c>
      <c r="N16" s="57"/>
      <c r="O16" s="57"/>
      <c r="P16" s="57"/>
      <c r="Q16" s="57">
        <f>E16</f>
        <v>0.25</v>
      </c>
      <c r="R16" s="57"/>
      <c r="S16" s="57"/>
      <c r="T16" s="62"/>
      <c r="U16" s="62"/>
    </row>
    <row r="17" s="3" customFormat="1" ht="19" customHeight="1" spans="1:21">
      <c r="A17" s="28">
        <v>8</v>
      </c>
      <c r="B17" s="28"/>
      <c r="C17" s="31" t="s">
        <v>53</v>
      </c>
      <c r="D17" s="30" t="s">
        <v>268</v>
      </c>
      <c r="E17" s="32">
        <f t="shared" si="0"/>
        <v>2</v>
      </c>
      <c r="F17" s="32">
        <v>16</v>
      </c>
      <c r="G17" s="28">
        <v>32</v>
      </c>
      <c r="H17" s="28">
        <v>32</v>
      </c>
      <c r="I17" s="28">
        <v>0</v>
      </c>
      <c r="J17" s="28" t="str">
        <f t="shared" si="2"/>
        <v>A</v>
      </c>
      <c r="K17" s="28" t="s">
        <v>35</v>
      </c>
      <c r="L17" s="28" t="s">
        <v>45</v>
      </c>
      <c r="M17" s="28" t="s">
        <v>46</v>
      </c>
      <c r="O17" s="57">
        <f>E17</f>
        <v>2</v>
      </c>
      <c r="P17" s="57"/>
      <c r="Q17" s="57"/>
      <c r="R17" s="57"/>
      <c r="S17" s="57"/>
      <c r="T17" s="62"/>
      <c r="U17" s="62"/>
    </row>
    <row r="18" s="4" customFormat="1" ht="19" customHeight="1" spans="1:21">
      <c r="A18" s="33">
        <v>9</v>
      </c>
      <c r="B18" s="33"/>
      <c r="C18" s="34" t="s">
        <v>55</v>
      </c>
      <c r="D18" s="35" t="s">
        <v>56</v>
      </c>
      <c r="E18" s="33">
        <v>3</v>
      </c>
      <c r="F18" s="33">
        <v>32</v>
      </c>
      <c r="G18" s="33">
        <v>96</v>
      </c>
      <c r="H18" s="33">
        <v>0</v>
      </c>
      <c r="I18" s="33">
        <v>96</v>
      </c>
      <c r="J18" s="33" t="str">
        <f t="shared" si="2"/>
        <v>C</v>
      </c>
      <c r="K18" s="33" t="s">
        <v>35</v>
      </c>
      <c r="L18" s="33" t="s">
        <v>45</v>
      </c>
      <c r="M18" s="33" t="s">
        <v>46</v>
      </c>
      <c r="N18" s="58">
        <f>E18</f>
        <v>3</v>
      </c>
      <c r="O18" s="58"/>
      <c r="P18" s="58"/>
      <c r="Q18" s="58"/>
      <c r="R18" s="58"/>
      <c r="S18" s="58"/>
      <c r="T18" s="64"/>
      <c r="U18" s="64"/>
    </row>
    <row r="19" s="4" customFormat="1" ht="19" customHeight="1" spans="1:21">
      <c r="A19" s="33">
        <v>10</v>
      </c>
      <c r="B19" s="36" t="s">
        <v>57</v>
      </c>
      <c r="C19" s="34" t="s">
        <v>58</v>
      </c>
      <c r="D19" s="35" t="s">
        <v>59</v>
      </c>
      <c r="E19" s="33">
        <v>1</v>
      </c>
      <c r="F19" s="33">
        <v>2</v>
      </c>
      <c r="G19" s="33">
        <v>16</v>
      </c>
      <c r="H19" s="33">
        <v>6</v>
      </c>
      <c r="I19" s="33">
        <v>10</v>
      </c>
      <c r="J19" s="33" t="str">
        <f t="shared" si="2"/>
        <v>B</v>
      </c>
      <c r="K19" s="33" t="s">
        <v>35</v>
      </c>
      <c r="L19" s="33" t="s">
        <v>45</v>
      </c>
      <c r="M19" s="33" t="s">
        <v>46</v>
      </c>
      <c r="N19" s="57"/>
      <c r="O19" s="57">
        <v>2</v>
      </c>
      <c r="P19" s="58"/>
      <c r="Q19" s="58"/>
      <c r="R19" s="58"/>
      <c r="S19" s="58"/>
      <c r="T19" s="64"/>
      <c r="U19" s="64"/>
    </row>
    <row r="20" s="3" customFormat="1" ht="19" customHeight="1" spans="1:21">
      <c r="A20" s="28">
        <v>11</v>
      </c>
      <c r="B20" s="37"/>
      <c r="C20" s="29" t="s">
        <v>60</v>
      </c>
      <c r="D20" s="30" t="s">
        <v>61</v>
      </c>
      <c r="E20" s="28">
        <f t="shared" ref="E20:E35" si="3">IF(F20&gt;=10,G20/F20,G20/16)</f>
        <v>4</v>
      </c>
      <c r="F20" s="28">
        <v>4</v>
      </c>
      <c r="G20" s="28">
        <f t="shared" ref="G20:G35" si="4">SUM(H20:I20)</f>
        <v>64</v>
      </c>
      <c r="H20" s="28">
        <v>32</v>
      </c>
      <c r="I20" s="28">
        <v>32</v>
      </c>
      <c r="J20" s="28" t="str">
        <f t="shared" si="2"/>
        <v>B</v>
      </c>
      <c r="K20" s="28" t="s">
        <v>35</v>
      </c>
      <c r="L20" s="28" t="s">
        <v>36</v>
      </c>
      <c r="M20" s="28" t="s">
        <v>46</v>
      </c>
      <c r="N20" s="57">
        <f>F20</f>
        <v>4</v>
      </c>
      <c r="O20" s="57"/>
      <c r="P20" s="57"/>
      <c r="Q20" s="57"/>
      <c r="R20" s="57"/>
      <c r="S20" s="57"/>
      <c r="T20" s="62"/>
      <c r="U20" s="62"/>
    </row>
    <row r="21" s="3" customFormat="1" ht="19" customHeight="1" spans="1:21">
      <c r="A21" s="28">
        <v>12</v>
      </c>
      <c r="B21" s="37"/>
      <c r="C21" s="29" t="s">
        <v>62</v>
      </c>
      <c r="D21" s="30" t="s">
        <v>63</v>
      </c>
      <c r="E21" s="28">
        <f t="shared" si="3"/>
        <v>4</v>
      </c>
      <c r="F21" s="28">
        <v>4</v>
      </c>
      <c r="G21" s="28">
        <f t="shared" si="4"/>
        <v>64</v>
      </c>
      <c r="H21" s="28">
        <v>64</v>
      </c>
      <c r="I21" s="28">
        <v>0</v>
      </c>
      <c r="J21" s="28" t="str">
        <f t="shared" si="2"/>
        <v>A</v>
      </c>
      <c r="K21" s="28" t="s">
        <v>35</v>
      </c>
      <c r="L21" s="28" t="s">
        <v>36</v>
      </c>
      <c r="M21" s="28" t="s">
        <v>37</v>
      </c>
      <c r="N21" s="57">
        <f>E21</f>
        <v>4</v>
      </c>
      <c r="O21" s="57"/>
      <c r="P21" s="57"/>
      <c r="Q21" s="57"/>
      <c r="R21" s="57"/>
      <c r="S21" s="57"/>
      <c r="T21" s="62"/>
      <c r="U21" s="62"/>
    </row>
    <row r="22" s="3" customFormat="1" ht="19" customHeight="1" spans="1:21">
      <c r="A22" s="28">
        <v>13</v>
      </c>
      <c r="B22" s="37"/>
      <c r="C22" s="29" t="s">
        <v>65</v>
      </c>
      <c r="D22" s="30" t="s">
        <v>66</v>
      </c>
      <c r="E22" s="28">
        <f t="shared" si="3"/>
        <v>4</v>
      </c>
      <c r="F22" s="28">
        <v>4</v>
      </c>
      <c r="G22" s="28">
        <f t="shared" si="4"/>
        <v>64</v>
      </c>
      <c r="H22" s="28">
        <v>64</v>
      </c>
      <c r="I22" s="28">
        <v>0</v>
      </c>
      <c r="J22" s="28" t="str">
        <f t="shared" si="2"/>
        <v>A</v>
      </c>
      <c r="K22" s="28" t="s">
        <v>35</v>
      </c>
      <c r="L22" s="28" t="s">
        <v>36</v>
      </c>
      <c r="M22" s="28" t="s">
        <v>37</v>
      </c>
      <c r="N22" s="57"/>
      <c r="O22" s="57">
        <f>E22</f>
        <v>4</v>
      </c>
      <c r="P22" s="57"/>
      <c r="Q22" s="57"/>
      <c r="R22" s="57"/>
      <c r="S22" s="57"/>
      <c r="T22" s="62"/>
      <c r="U22" s="62"/>
    </row>
    <row r="23" s="3" customFormat="1" ht="19" customHeight="1" spans="1:21">
      <c r="A23" s="28">
        <v>14</v>
      </c>
      <c r="B23" s="38"/>
      <c r="C23" s="29" t="s">
        <v>67</v>
      </c>
      <c r="D23" s="30" t="s">
        <v>68</v>
      </c>
      <c r="E23" s="28">
        <f t="shared" si="3"/>
        <v>4</v>
      </c>
      <c r="F23" s="28">
        <v>4</v>
      </c>
      <c r="G23" s="28">
        <f t="shared" si="4"/>
        <v>64</v>
      </c>
      <c r="H23" s="28">
        <v>64</v>
      </c>
      <c r="I23" s="28">
        <v>0</v>
      </c>
      <c r="J23" s="28" t="str">
        <f t="shared" si="2"/>
        <v>A</v>
      </c>
      <c r="K23" s="28" t="s">
        <v>35</v>
      </c>
      <c r="L23" s="28" t="s">
        <v>45</v>
      </c>
      <c r="M23" s="28" t="s">
        <v>37</v>
      </c>
      <c r="N23" s="57"/>
      <c r="O23" s="57">
        <f>E23</f>
        <v>4</v>
      </c>
      <c r="P23" s="57"/>
      <c r="Q23" s="57"/>
      <c r="R23" s="57"/>
      <c r="S23" s="57"/>
      <c r="T23" s="62"/>
      <c r="U23" s="62"/>
    </row>
    <row r="24" s="3" customFormat="1" ht="19" customHeight="1" spans="1:21">
      <c r="A24" s="28">
        <v>15</v>
      </c>
      <c r="B24" s="28" t="s">
        <v>69</v>
      </c>
      <c r="C24" s="31" t="s">
        <v>70</v>
      </c>
      <c r="D24" s="30" t="s">
        <v>71</v>
      </c>
      <c r="E24" s="32">
        <f t="shared" si="3"/>
        <v>2</v>
      </c>
      <c r="F24" s="32">
        <v>2</v>
      </c>
      <c r="G24" s="32">
        <f t="shared" si="4"/>
        <v>32</v>
      </c>
      <c r="H24" s="32">
        <v>4</v>
      </c>
      <c r="I24" s="32">
        <v>28</v>
      </c>
      <c r="J24" s="32" t="str">
        <f t="shared" si="2"/>
        <v>C</v>
      </c>
      <c r="K24" s="28" t="s">
        <v>35</v>
      </c>
      <c r="L24" s="28" t="s">
        <v>45</v>
      </c>
      <c r="M24" s="28" t="s">
        <v>46</v>
      </c>
      <c r="N24" s="57">
        <f>E24</f>
        <v>2</v>
      </c>
      <c r="O24" s="57"/>
      <c r="P24" s="57"/>
      <c r="Q24" s="57"/>
      <c r="R24" s="57"/>
      <c r="S24" s="57"/>
      <c r="T24" s="62"/>
      <c r="U24" s="62"/>
    </row>
    <row r="25" s="5" customFormat="1" ht="19" customHeight="1" spans="1:21">
      <c r="A25" s="28">
        <v>16</v>
      </c>
      <c r="B25" s="28"/>
      <c r="C25" s="31" t="s">
        <v>72</v>
      </c>
      <c r="D25" s="30" t="s">
        <v>73</v>
      </c>
      <c r="E25" s="32">
        <f t="shared" si="3"/>
        <v>2</v>
      </c>
      <c r="F25" s="32">
        <v>2</v>
      </c>
      <c r="G25" s="32">
        <f t="shared" si="4"/>
        <v>32</v>
      </c>
      <c r="H25" s="32">
        <v>4</v>
      </c>
      <c r="I25" s="32">
        <v>28</v>
      </c>
      <c r="J25" s="32" t="str">
        <f t="shared" si="2"/>
        <v>C</v>
      </c>
      <c r="K25" s="28" t="s">
        <v>35</v>
      </c>
      <c r="L25" s="28" t="s">
        <v>45</v>
      </c>
      <c r="M25" s="28" t="s">
        <v>46</v>
      </c>
      <c r="N25" s="57"/>
      <c r="O25" s="57">
        <f>E25</f>
        <v>2</v>
      </c>
      <c r="P25" s="57"/>
      <c r="Q25" s="57"/>
      <c r="R25" s="57"/>
      <c r="S25" s="57"/>
      <c r="T25" s="65"/>
      <c r="U25" s="65"/>
    </row>
    <row r="26" s="5" customFormat="1" ht="19" customHeight="1" spans="1:21">
      <c r="A26" s="28">
        <v>17</v>
      </c>
      <c r="B26" s="28"/>
      <c r="C26" s="29" t="s">
        <v>74</v>
      </c>
      <c r="D26" s="30" t="s">
        <v>75</v>
      </c>
      <c r="E26" s="28">
        <f t="shared" si="3"/>
        <v>2</v>
      </c>
      <c r="F26" s="28">
        <v>2</v>
      </c>
      <c r="G26" s="28">
        <f t="shared" si="4"/>
        <v>32</v>
      </c>
      <c r="H26" s="28">
        <v>0</v>
      </c>
      <c r="I26" s="28">
        <v>32</v>
      </c>
      <c r="J26" s="28" t="str">
        <f t="shared" si="2"/>
        <v>C</v>
      </c>
      <c r="K26" s="32" t="s">
        <v>76</v>
      </c>
      <c r="L26" s="28" t="s">
        <v>45</v>
      </c>
      <c r="M26" s="28" t="s">
        <v>46</v>
      </c>
      <c r="N26" s="28"/>
      <c r="O26" s="28"/>
      <c r="P26" s="57">
        <f>E26</f>
        <v>2</v>
      </c>
      <c r="Q26" s="57">
        <f>E26</f>
        <v>2</v>
      </c>
      <c r="R26" s="57"/>
      <c r="S26" s="57"/>
      <c r="T26" s="65"/>
      <c r="U26" s="65"/>
    </row>
    <row r="27" s="5" customFormat="1" ht="19" customHeight="1" spans="1:21">
      <c r="A27" s="28">
        <v>18</v>
      </c>
      <c r="B27" s="28"/>
      <c r="C27" s="29" t="s">
        <v>77</v>
      </c>
      <c r="D27" s="30" t="s">
        <v>78</v>
      </c>
      <c r="E27" s="28">
        <f t="shared" si="3"/>
        <v>2</v>
      </c>
      <c r="F27" s="28">
        <v>2</v>
      </c>
      <c r="G27" s="28">
        <f t="shared" si="4"/>
        <v>32</v>
      </c>
      <c r="H27" s="28">
        <v>16</v>
      </c>
      <c r="I27" s="28">
        <v>16</v>
      </c>
      <c r="J27" s="28" t="str">
        <f t="shared" si="2"/>
        <v>B</v>
      </c>
      <c r="K27" s="28" t="s">
        <v>35</v>
      </c>
      <c r="L27" s="28" t="s">
        <v>45</v>
      </c>
      <c r="M27" s="28" t="s">
        <v>46</v>
      </c>
      <c r="N27" s="57">
        <f>E27</f>
        <v>2</v>
      </c>
      <c r="O27" s="57"/>
      <c r="P27" s="57"/>
      <c r="Q27" s="57"/>
      <c r="R27" s="57"/>
      <c r="S27" s="57"/>
      <c r="T27" s="65"/>
      <c r="U27" s="65"/>
    </row>
    <row r="28" s="5" customFormat="1" ht="50.5" customHeight="1" spans="1:21">
      <c r="A28" s="28">
        <v>19</v>
      </c>
      <c r="B28" s="28" t="s">
        <v>79</v>
      </c>
      <c r="C28" s="29" t="s">
        <v>80</v>
      </c>
      <c r="D28" s="30" t="s">
        <v>81</v>
      </c>
      <c r="E28" s="28">
        <f t="shared" si="3"/>
        <v>2</v>
      </c>
      <c r="F28" s="28">
        <v>2</v>
      </c>
      <c r="G28" s="28">
        <f t="shared" si="4"/>
        <v>32</v>
      </c>
      <c r="H28" s="28">
        <v>32</v>
      </c>
      <c r="I28" s="28">
        <v>0</v>
      </c>
      <c r="J28" s="28" t="s">
        <v>82</v>
      </c>
      <c r="K28" s="28" t="s">
        <v>35</v>
      </c>
      <c r="L28" s="28" t="s">
        <v>45</v>
      </c>
      <c r="M28" s="28" t="s">
        <v>46</v>
      </c>
      <c r="N28" s="57">
        <f>E28</f>
        <v>2</v>
      </c>
      <c r="O28" s="57"/>
      <c r="P28" s="57"/>
      <c r="Q28" s="57"/>
      <c r="R28" s="57"/>
      <c r="S28" s="57"/>
      <c r="T28" s="65"/>
      <c r="U28" s="65"/>
    </row>
    <row r="29" s="5" customFormat="1" ht="19" customHeight="1" spans="1:21">
      <c r="A29" s="28">
        <v>20</v>
      </c>
      <c r="B29" s="28" t="s">
        <v>83</v>
      </c>
      <c r="C29" s="29" t="s">
        <v>84</v>
      </c>
      <c r="D29" s="30"/>
      <c r="E29" s="28">
        <f t="shared" si="3"/>
        <v>0.25</v>
      </c>
      <c r="F29" s="28">
        <v>4</v>
      </c>
      <c r="G29" s="28">
        <f t="shared" si="4"/>
        <v>4</v>
      </c>
      <c r="H29" s="28">
        <v>0</v>
      </c>
      <c r="I29" s="28">
        <v>4</v>
      </c>
      <c r="J29" s="28" t="str">
        <f t="shared" ref="J29:J35" si="5">IF((G29-H29)/G29&gt;=80%,"C",IF((G29-H29)/G29&lt;=20%,"A","B"))</f>
        <v>C</v>
      </c>
      <c r="K29" s="28" t="s">
        <v>35</v>
      </c>
      <c r="L29" s="28" t="s">
        <v>45</v>
      </c>
      <c r="M29" s="28" t="s">
        <v>46</v>
      </c>
      <c r="N29" s="57">
        <f>E29</f>
        <v>0.25</v>
      </c>
      <c r="O29" s="57"/>
      <c r="P29" s="57"/>
      <c r="Q29" s="57"/>
      <c r="R29" s="57"/>
      <c r="S29" s="57"/>
      <c r="T29" s="65"/>
      <c r="U29" s="65"/>
    </row>
    <row r="30" s="5" customFormat="1" ht="19" customHeight="1" spans="1:21">
      <c r="A30" s="28">
        <v>21</v>
      </c>
      <c r="B30" s="28"/>
      <c r="C30" s="29" t="s">
        <v>85</v>
      </c>
      <c r="D30" s="30"/>
      <c r="E30" s="28">
        <f t="shared" si="3"/>
        <v>0.25</v>
      </c>
      <c r="F30" s="28">
        <v>4</v>
      </c>
      <c r="G30" s="28">
        <f t="shared" si="4"/>
        <v>4</v>
      </c>
      <c r="H30" s="28">
        <v>0</v>
      </c>
      <c r="I30" s="28">
        <v>4</v>
      </c>
      <c r="J30" s="28" t="str">
        <f t="shared" si="5"/>
        <v>C</v>
      </c>
      <c r="K30" s="28" t="s">
        <v>35</v>
      </c>
      <c r="L30" s="28" t="s">
        <v>45</v>
      </c>
      <c r="M30" s="28" t="s">
        <v>46</v>
      </c>
      <c r="N30" s="57"/>
      <c r="O30" s="57">
        <f>E30</f>
        <v>0.25</v>
      </c>
      <c r="P30" s="57"/>
      <c r="Q30" s="57"/>
      <c r="R30" s="57"/>
      <c r="S30" s="57"/>
      <c r="T30" s="65"/>
      <c r="U30" s="65"/>
    </row>
    <row r="31" s="5" customFormat="1" ht="19" customHeight="1" spans="1:21">
      <c r="A31" s="28">
        <v>22</v>
      </c>
      <c r="B31" s="28"/>
      <c r="C31" s="29" t="s">
        <v>86</v>
      </c>
      <c r="D31" s="30"/>
      <c r="E31" s="28">
        <f t="shared" si="3"/>
        <v>0.25</v>
      </c>
      <c r="F31" s="28">
        <v>4</v>
      </c>
      <c r="G31" s="28">
        <f t="shared" si="4"/>
        <v>4</v>
      </c>
      <c r="H31" s="28">
        <v>0</v>
      </c>
      <c r="I31" s="28">
        <v>4</v>
      </c>
      <c r="J31" s="28" t="str">
        <f t="shared" si="5"/>
        <v>C</v>
      </c>
      <c r="K31" s="28" t="s">
        <v>35</v>
      </c>
      <c r="L31" s="28" t="s">
        <v>45</v>
      </c>
      <c r="M31" s="28" t="s">
        <v>46</v>
      </c>
      <c r="N31" s="57"/>
      <c r="O31" s="57"/>
      <c r="P31" s="57">
        <f>E31</f>
        <v>0.25</v>
      </c>
      <c r="Q31" s="57"/>
      <c r="R31" s="57"/>
      <c r="S31" s="57"/>
      <c r="T31" s="65"/>
      <c r="U31" s="65"/>
    </row>
    <row r="32" s="5" customFormat="1" ht="19" customHeight="1" spans="1:21">
      <c r="A32" s="28">
        <v>23</v>
      </c>
      <c r="B32" s="28"/>
      <c r="C32" s="29" t="s">
        <v>87</v>
      </c>
      <c r="D32" s="30"/>
      <c r="E32" s="28">
        <f t="shared" si="3"/>
        <v>0.25</v>
      </c>
      <c r="F32" s="28">
        <v>4</v>
      </c>
      <c r="G32" s="28">
        <f t="shared" si="4"/>
        <v>4</v>
      </c>
      <c r="H32" s="28">
        <v>0</v>
      </c>
      <c r="I32" s="28">
        <v>4</v>
      </c>
      <c r="J32" s="28" t="str">
        <f t="shared" si="5"/>
        <v>C</v>
      </c>
      <c r="K32" s="28" t="s">
        <v>35</v>
      </c>
      <c r="L32" s="28" t="s">
        <v>45</v>
      </c>
      <c r="M32" s="28" t="s">
        <v>46</v>
      </c>
      <c r="N32" s="57"/>
      <c r="O32" s="57"/>
      <c r="P32" s="57"/>
      <c r="Q32" s="57"/>
      <c r="R32" s="57">
        <f>E32</f>
        <v>0.25</v>
      </c>
      <c r="S32" s="57">
        <f>E32</f>
        <v>0.25</v>
      </c>
      <c r="T32" s="65"/>
      <c r="U32" s="65"/>
    </row>
    <row r="33" s="5" customFormat="1" ht="19" customHeight="1" spans="1:21">
      <c r="A33" s="28">
        <v>24</v>
      </c>
      <c r="B33" s="28" t="s">
        <v>88</v>
      </c>
      <c r="C33" s="29" t="s">
        <v>89</v>
      </c>
      <c r="D33" s="30" t="s">
        <v>90</v>
      </c>
      <c r="E33" s="28">
        <f t="shared" si="3"/>
        <v>1</v>
      </c>
      <c r="F33" s="28">
        <v>4</v>
      </c>
      <c r="G33" s="28">
        <f t="shared" si="4"/>
        <v>16</v>
      </c>
      <c r="H33" s="28">
        <v>8</v>
      </c>
      <c r="I33" s="28">
        <v>8</v>
      </c>
      <c r="J33" s="28" t="str">
        <f t="shared" si="5"/>
        <v>B</v>
      </c>
      <c r="K33" s="28" t="s">
        <v>35</v>
      </c>
      <c r="L33" s="28" t="s">
        <v>45</v>
      </c>
      <c r="M33" s="28" t="s">
        <v>46</v>
      </c>
      <c r="N33" s="57">
        <f>E33</f>
        <v>1</v>
      </c>
      <c r="O33" s="57"/>
      <c r="P33" s="57"/>
      <c r="Q33" s="57"/>
      <c r="R33" s="57"/>
      <c r="S33" s="57"/>
      <c r="T33" s="65"/>
      <c r="U33" s="65"/>
    </row>
    <row r="34" s="5" customFormat="1" ht="19" customHeight="1" spans="1:21">
      <c r="A34" s="28">
        <v>25</v>
      </c>
      <c r="B34" s="28"/>
      <c r="C34" s="29" t="s">
        <v>91</v>
      </c>
      <c r="D34" s="30" t="s">
        <v>92</v>
      </c>
      <c r="E34" s="28">
        <f t="shared" si="3"/>
        <v>2</v>
      </c>
      <c r="F34" s="28">
        <v>2</v>
      </c>
      <c r="G34" s="28">
        <f t="shared" si="4"/>
        <v>32</v>
      </c>
      <c r="H34" s="28">
        <v>16</v>
      </c>
      <c r="I34" s="28">
        <v>16</v>
      </c>
      <c r="J34" s="28" t="str">
        <f t="shared" si="5"/>
        <v>B</v>
      </c>
      <c r="K34" s="28" t="s">
        <v>35</v>
      </c>
      <c r="L34" s="28" t="s">
        <v>45</v>
      </c>
      <c r="M34" s="28" t="s">
        <v>46</v>
      </c>
      <c r="N34" s="57"/>
      <c r="O34" s="57"/>
      <c r="P34" s="57">
        <f>E34</f>
        <v>2</v>
      </c>
      <c r="Q34" s="57"/>
      <c r="R34" s="57"/>
      <c r="S34" s="57"/>
      <c r="T34" s="65"/>
      <c r="U34" s="65"/>
    </row>
    <row r="35" s="5" customFormat="1" ht="19" customHeight="1" spans="2:21">
      <c r="B35" s="28"/>
      <c r="C35" s="29" t="s">
        <v>93</v>
      </c>
      <c r="D35" s="30" t="s">
        <v>94</v>
      </c>
      <c r="E35" s="28">
        <f t="shared" si="3"/>
        <v>1</v>
      </c>
      <c r="F35" s="28">
        <v>4</v>
      </c>
      <c r="G35" s="28">
        <f t="shared" si="4"/>
        <v>16</v>
      </c>
      <c r="H35" s="28">
        <v>8</v>
      </c>
      <c r="I35" s="28">
        <v>8</v>
      </c>
      <c r="J35" s="28" t="str">
        <f t="shared" si="5"/>
        <v>B</v>
      </c>
      <c r="K35" s="28" t="s">
        <v>35</v>
      </c>
      <c r="L35" s="28" t="s">
        <v>45</v>
      </c>
      <c r="M35" s="28" t="s">
        <v>46</v>
      </c>
      <c r="N35" s="57"/>
      <c r="O35" s="57"/>
      <c r="P35" s="57"/>
      <c r="Q35" s="57">
        <f>E35</f>
        <v>1</v>
      </c>
      <c r="R35" s="57"/>
      <c r="S35" s="57"/>
      <c r="T35" s="65"/>
      <c r="U35" s="65"/>
    </row>
    <row r="36" s="6" customFormat="1" ht="19" customHeight="1" spans="1:21">
      <c r="A36" s="39" t="s">
        <v>95</v>
      </c>
      <c r="B36" s="40"/>
      <c r="C36" s="40"/>
      <c r="D36" s="41"/>
      <c r="E36" s="42">
        <f t="shared" ref="E36:I36" si="6">SUM(E10:E35)</f>
        <v>46</v>
      </c>
      <c r="F36" s="42" t="s">
        <v>96</v>
      </c>
      <c r="G36" s="42">
        <f t="shared" si="6"/>
        <v>784</v>
      </c>
      <c r="H36" s="42">
        <f t="shared" si="6"/>
        <v>478</v>
      </c>
      <c r="I36" s="42">
        <f t="shared" si="6"/>
        <v>306</v>
      </c>
      <c r="J36" s="42" t="s">
        <v>96</v>
      </c>
      <c r="K36" s="42" t="s">
        <v>96</v>
      </c>
      <c r="L36" s="42" t="s">
        <v>96</v>
      </c>
      <c r="M36" s="42" t="s">
        <v>96</v>
      </c>
      <c r="N36" s="59">
        <f t="shared" ref="N36:S36" si="7">SUM(N10:N35)</f>
        <v>21.5</v>
      </c>
      <c r="O36" s="59">
        <f t="shared" si="7"/>
        <v>17.5</v>
      </c>
      <c r="P36" s="59">
        <f t="shared" si="7"/>
        <v>6.5</v>
      </c>
      <c r="Q36" s="59">
        <f t="shared" si="7"/>
        <v>3.25</v>
      </c>
      <c r="R36" s="59">
        <f t="shared" si="7"/>
        <v>0.25</v>
      </c>
      <c r="S36" s="59">
        <f t="shared" si="7"/>
        <v>0.25</v>
      </c>
      <c r="T36" s="66"/>
      <c r="U36" s="66"/>
    </row>
    <row r="37" s="5" customFormat="1" ht="19" customHeight="1" spans="1:21">
      <c r="A37" s="43" t="s">
        <v>97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65"/>
      <c r="U37" s="65"/>
    </row>
    <row r="38" s="5" customFormat="1" ht="19" customHeight="1" spans="1:21">
      <c r="A38" s="28">
        <v>1</v>
      </c>
      <c r="B38" s="32" t="s">
        <v>98</v>
      </c>
      <c r="C38" s="32"/>
      <c r="D38" s="44" t="s">
        <v>99</v>
      </c>
      <c r="E38" s="28">
        <v>2</v>
      </c>
      <c r="F38" s="28">
        <v>2</v>
      </c>
      <c r="G38" s="28">
        <f t="shared" ref="G38:G47" si="8">SUM(H38:I38)</f>
        <v>32</v>
      </c>
      <c r="H38" s="28">
        <v>32</v>
      </c>
      <c r="I38" s="32">
        <v>0</v>
      </c>
      <c r="J38" s="28" t="str">
        <f t="shared" ref="J38:J47" si="9">IF((G38-H38)/G38&gt;=80%,"C",IF((G38-H38)/G38&lt;=20%,"A","B"))</f>
        <v>A</v>
      </c>
      <c r="K38" s="58" t="s">
        <v>100</v>
      </c>
      <c r="L38" s="28" t="s">
        <v>45</v>
      </c>
      <c r="M38" s="28" t="s">
        <v>46</v>
      </c>
      <c r="N38" s="57">
        <v>1</v>
      </c>
      <c r="O38" s="57">
        <v>1</v>
      </c>
      <c r="P38" s="57">
        <v>1</v>
      </c>
      <c r="Q38" s="57">
        <v>1</v>
      </c>
      <c r="R38" s="57">
        <v>1</v>
      </c>
      <c r="S38" s="57"/>
      <c r="T38" s="65"/>
      <c r="U38" s="65"/>
    </row>
    <row r="39" s="5" customFormat="1" ht="19" customHeight="1" spans="1:21">
      <c r="A39" s="28">
        <v>2</v>
      </c>
      <c r="B39" s="28" t="s">
        <v>101</v>
      </c>
      <c r="C39" s="28"/>
      <c r="D39" s="44" t="s">
        <v>99</v>
      </c>
      <c r="E39" s="28">
        <v>2</v>
      </c>
      <c r="F39" s="28">
        <v>4</v>
      </c>
      <c r="G39" s="28">
        <f t="shared" si="8"/>
        <v>32</v>
      </c>
      <c r="H39" s="28">
        <v>32</v>
      </c>
      <c r="I39" s="28">
        <v>0</v>
      </c>
      <c r="J39" s="28" t="str">
        <f t="shared" si="9"/>
        <v>A</v>
      </c>
      <c r="K39" s="58" t="s">
        <v>100</v>
      </c>
      <c r="L39" s="28" t="s">
        <v>45</v>
      </c>
      <c r="M39" s="28" t="s">
        <v>46</v>
      </c>
      <c r="N39" s="57">
        <v>1</v>
      </c>
      <c r="O39" s="57">
        <v>1</v>
      </c>
      <c r="P39" s="57">
        <v>1</v>
      </c>
      <c r="Q39" s="57">
        <v>1</v>
      </c>
      <c r="R39" s="57">
        <v>1</v>
      </c>
      <c r="S39" s="57"/>
      <c r="T39" s="65"/>
      <c r="U39" s="65"/>
    </row>
    <row r="40" s="5" customFormat="1" ht="19" customHeight="1" spans="1:21">
      <c r="A40" s="28">
        <v>3</v>
      </c>
      <c r="B40" s="28" t="s">
        <v>102</v>
      </c>
      <c r="C40" s="28"/>
      <c r="D40" s="44" t="s">
        <v>99</v>
      </c>
      <c r="E40" s="28">
        <v>2</v>
      </c>
      <c r="F40" s="28">
        <v>2</v>
      </c>
      <c r="G40" s="28">
        <f t="shared" si="8"/>
        <v>32</v>
      </c>
      <c r="H40" s="28">
        <v>32</v>
      </c>
      <c r="I40" s="32">
        <v>0</v>
      </c>
      <c r="J40" s="28" t="str">
        <f t="shared" si="9"/>
        <v>A</v>
      </c>
      <c r="K40" s="32" t="s">
        <v>103</v>
      </c>
      <c r="L40" s="28" t="s">
        <v>45</v>
      </c>
      <c r="M40" s="28" t="s">
        <v>46</v>
      </c>
      <c r="N40" s="57">
        <v>1</v>
      </c>
      <c r="O40" s="57">
        <v>1</v>
      </c>
      <c r="P40" s="57">
        <v>1</v>
      </c>
      <c r="Q40" s="57">
        <v>1</v>
      </c>
      <c r="R40" s="57">
        <v>1</v>
      </c>
      <c r="S40" s="32"/>
      <c r="T40" s="65"/>
      <c r="U40" s="65"/>
    </row>
    <row r="41" s="5" customFormat="1" ht="19" customHeight="1" spans="1:21">
      <c r="A41" s="28">
        <v>4</v>
      </c>
      <c r="B41" s="28" t="s">
        <v>104</v>
      </c>
      <c r="C41" s="28"/>
      <c r="D41" s="44" t="s">
        <v>105</v>
      </c>
      <c r="E41" s="28">
        <v>2</v>
      </c>
      <c r="F41" s="28">
        <v>2</v>
      </c>
      <c r="G41" s="28">
        <f t="shared" si="8"/>
        <v>32</v>
      </c>
      <c r="H41" s="28">
        <v>16</v>
      </c>
      <c r="I41" s="28">
        <v>16</v>
      </c>
      <c r="J41" s="28" t="str">
        <f t="shared" si="9"/>
        <v>B</v>
      </c>
      <c r="K41" s="32" t="s">
        <v>103</v>
      </c>
      <c r="L41" s="28" t="s">
        <v>45</v>
      </c>
      <c r="M41" s="28" t="s">
        <v>46</v>
      </c>
      <c r="N41" s="57">
        <v>1</v>
      </c>
      <c r="O41" s="57">
        <v>1</v>
      </c>
      <c r="P41" s="57">
        <v>1</v>
      </c>
      <c r="Q41" s="57">
        <v>1</v>
      </c>
      <c r="R41" s="57">
        <v>1</v>
      </c>
      <c r="S41" s="32"/>
      <c r="T41" s="65"/>
      <c r="U41" s="65"/>
    </row>
    <row r="42" s="5" customFormat="1" ht="19" customHeight="1" spans="1:21">
      <c r="A42" s="28">
        <v>5</v>
      </c>
      <c r="B42" s="28" t="s">
        <v>106</v>
      </c>
      <c r="C42" s="28"/>
      <c r="D42" s="44" t="s">
        <v>99</v>
      </c>
      <c r="E42" s="28">
        <v>2</v>
      </c>
      <c r="F42" s="28">
        <v>2</v>
      </c>
      <c r="G42" s="28">
        <f t="shared" si="8"/>
        <v>32</v>
      </c>
      <c r="H42" s="28">
        <v>32</v>
      </c>
      <c r="I42" s="32">
        <v>0</v>
      </c>
      <c r="J42" s="28" t="str">
        <f t="shared" si="9"/>
        <v>A</v>
      </c>
      <c r="K42" s="32" t="s">
        <v>103</v>
      </c>
      <c r="L42" s="28" t="s">
        <v>45</v>
      </c>
      <c r="M42" s="28" t="s">
        <v>46</v>
      </c>
      <c r="N42" s="57">
        <v>1</v>
      </c>
      <c r="O42" s="57">
        <v>1</v>
      </c>
      <c r="P42" s="57">
        <v>1</v>
      </c>
      <c r="Q42" s="57">
        <v>1</v>
      </c>
      <c r="R42" s="57">
        <v>1</v>
      </c>
      <c r="S42" s="32"/>
      <c r="T42" s="65"/>
      <c r="U42" s="65"/>
    </row>
    <row r="43" s="5" customFormat="1" ht="19" customHeight="1" spans="1:21">
      <c r="A43" s="28">
        <v>6</v>
      </c>
      <c r="B43" s="28" t="s">
        <v>107</v>
      </c>
      <c r="C43" s="28"/>
      <c r="D43" s="44" t="s">
        <v>105</v>
      </c>
      <c r="E43" s="28">
        <v>2</v>
      </c>
      <c r="F43" s="28">
        <v>2</v>
      </c>
      <c r="G43" s="28">
        <f t="shared" si="8"/>
        <v>32</v>
      </c>
      <c r="H43" s="28">
        <v>16</v>
      </c>
      <c r="I43" s="28">
        <v>16</v>
      </c>
      <c r="J43" s="28" t="str">
        <f t="shared" si="9"/>
        <v>B</v>
      </c>
      <c r="K43" s="32" t="s">
        <v>103</v>
      </c>
      <c r="L43" s="28" t="s">
        <v>45</v>
      </c>
      <c r="M43" s="28" t="s">
        <v>46</v>
      </c>
      <c r="N43" s="57">
        <v>1</v>
      </c>
      <c r="O43" s="57">
        <v>1</v>
      </c>
      <c r="P43" s="57">
        <v>1</v>
      </c>
      <c r="Q43" s="57">
        <v>1</v>
      </c>
      <c r="R43" s="57">
        <v>1</v>
      </c>
      <c r="S43" s="32"/>
      <c r="T43" s="65"/>
      <c r="U43" s="65"/>
    </row>
    <row r="44" s="5" customFormat="1" ht="19" customHeight="1" spans="1:21">
      <c r="A44" s="28">
        <v>7</v>
      </c>
      <c r="B44" s="28" t="s">
        <v>108</v>
      </c>
      <c r="C44" s="28"/>
      <c r="D44" s="44" t="s">
        <v>105</v>
      </c>
      <c r="E44" s="28">
        <v>2</v>
      </c>
      <c r="F44" s="28">
        <v>2</v>
      </c>
      <c r="G44" s="28">
        <f t="shared" si="8"/>
        <v>32</v>
      </c>
      <c r="H44" s="28">
        <v>16</v>
      </c>
      <c r="I44" s="28">
        <v>16</v>
      </c>
      <c r="J44" s="28" t="str">
        <f t="shared" si="9"/>
        <v>B</v>
      </c>
      <c r="K44" s="32" t="s">
        <v>103</v>
      </c>
      <c r="L44" s="28" t="s">
        <v>45</v>
      </c>
      <c r="M44" s="28" t="s">
        <v>46</v>
      </c>
      <c r="N44" s="57">
        <v>1</v>
      </c>
      <c r="O44" s="57">
        <v>1</v>
      </c>
      <c r="P44" s="57">
        <v>1</v>
      </c>
      <c r="Q44" s="57">
        <v>1</v>
      </c>
      <c r="R44" s="57">
        <v>1</v>
      </c>
      <c r="S44" s="32"/>
      <c r="T44" s="65"/>
      <c r="U44" s="65"/>
    </row>
    <row r="45" s="5" customFormat="1" ht="19" customHeight="1" spans="1:21">
      <c r="A45" s="28">
        <v>8</v>
      </c>
      <c r="B45" s="28" t="s">
        <v>109</v>
      </c>
      <c r="C45" s="28"/>
      <c r="D45" s="44" t="s">
        <v>110</v>
      </c>
      <c r="E45" s="28">
        <v>4</v>
      </c>
      <c r="F45" s="28">
        <v>2</v>
      </c>
      <c r="G45" s="28">
        <f t="shared" si="8"/>
        <v>64</v>
      </c>
      <c r="H45" s="28">
        <v>0</v>
      </c>
      <c r="I45" s="28">
        <v>64</v>
      </c>
      <c r="J45" s="28" t="str">
        <f t="shared" si="9"/>
        <v>C</v>
      </c>
      <c r="K45" s="32" t="s">
        <v>103</v>
      </c>
      <c r="L45" s="28" t="s">
        <v>45</v>
      </c>
      <c r="M45" s="32" t="s">
        <v>46</v>
      </c>
      <c r="N45" s="57">
        <v>1</v>
      </c>
      <c r="O45" s="57">
        <v>1</v>
      </c>
      <c r="P45" s="57">
        <v>1</v>
      </c>
      <c r="Q45" s="57">
        <v>1</v>
      </c>
      <c r="R45" s="57">
        <v>1</v>
      </c>
      <c r="S45" s="32"/>
      <c r="T45" s="65"/>
      <c r="U45" s="65"/>
    </row>
    <row r="46" s="5" customFormat="1" ht="19" customHeight="1" spans="1:21">
      <c r="A46" s="28">
        <v>9</v>
      </c>
      <c r="B46" s="28" t="s">
        <v>111</v>
      </c>
      <c r="C46" s="28"/>
      <c r="D46" s="44" t="s">
        <v>105</v>
      </c>
      <c r="E46" s="28">
        <v>8</v>
      </c>
      <c r="F46" s="28">
        <v>8</v>
      </c>
      <c r="G46" s="28">
        <f t="shared" si="8"/>
        <v>128</v>
      </c>
      <c r="H46" s="28">
        <v>96</v>
      </c>
      <c r="I46" s="28">
        <v>32</v>
      </c>
      <c r="J46" s="28" t="str">
        <f t="shared" si="9"/>
        <v>B</v>
      </c>
      <c r="K46" s="32" t="s">
        <v>103</v>
      </c>
      <c r="L46" s="28" t="s">
        <v>45</v>
      </c>
      <c r="M46" s="32" t="s">
        <v>46</v>
      </c>
      <c r="N46" s="57">
        <v>1</v>
      </c>
      <c r="O46" s="57">
        <v>1</v>
      </c>
      <c r="P46" s="57">
        <v>1</v>
      </c>
      <c r="Q46" s="57">
        <v>1</v>
      </c>
      <c r="R46" s="57">
        <v>1</v>
      </c>
      <c r="S46" s="32"/>
      <c r="T46" s="65"/>
      <c r="U46" s="65"/>
    </row>
    <row r="47" s="5" customFormat="1" ht="19" customHeight="1" spans="1:21">
      <c r="A47" s="28">
        <v>10</v>
      </c>
      <c r="B47" s="28" t="s">
        <v>112</v>
      </c>
      <c r="C47" s="28"/>
      <c r="D47" s="44" t="s">
        <v>99</v>
      </c>
      <c r="E47" s="28">
        <v>1</v>
      </c>
      <c r="F47" s="28">
        <v>2</v>
      </c>
      <c r="G47" s="28">
        <f t="shared" si="8"/>
        <v>16</v>
      </c>
      <c r="H47" s="28">
        <v>16</v>
      </c>
      <c r="I47" s="28">
        <v>0</v>
      </c>
      <c r="J47" s="28" t="str">
        <f t="shared" si="9"/>
        <v>A</v>
      </c>
      <c r="K47" s="32" t="s">
        <v>103</v>
      </c>
      <c r="L47" s="28" t="s">
        <v>45</v>
      </c>
      <c r="M47" s="32" t="s">
        <v>46</v>
      </c>
      <c r="N47" s="57">
        <v>1</v>
      </c>
      <c r="O47" s="57">
        <v>1</v>
      </c>
      <c r="P47" s="57">
        <v>1</v>
      </c>
      <c r="Q47" s="57">
        <v>1</v>
      </c>
      <c r="R47" s="57">
        <v>1</v>
      </c>
      <c r="S47" s="32"/>
      <c r="T47" s="65"/>
      <c r="U47" s="65"/>
    </row>
    <row r="48" s="3" customFormat="1" ht="19" customHeight="1" spans="1:21">
      <c r="A48" s="39" t="s">
        <v>113</v>
      </c>
      <c r="B48" s="40"/>
      <c r="C48" s="40"/>
      <c r="D48" s="41"/>
      <c r="E48" s="42">
        <v>8</v>
      </c>
      <c r="F48" s="42" t="s">
        <v>96</v>
      </c>
      <c r="G48" s="42">
        <v>128</v>
      </c>
      <c r="H48" s="42">
        <v>96</v>
      </c>
      <c r="I48" s="42">
        <v>32</v>
      </c>
      <c r="J48" s="42" t="s">
        <v>96</v>
      </c>
      <c r="K48" s="42" t="s">
        <v>96</v>
      </c>
      <c r="L48" s="42" t="s">
        <v>96</v>
      </c>
      <c r="M48" s="42" t="s">
        <v>96</v>
      </c>
      <c r="N48" s="42" t="s">
        <v>96</v>
      </c>
      <c r="O48" s="42" t="s">
        <v>96</v>
      </c>
      <c r="P48" s="42" t="s">
        <v>96</v>
      </c>
      <c r="Q48" s="42" t="s">
        <v>96</v>
      </c>
      <c r="R48" s="42" t="s">
        <v>96</v>
      </c>
      <c r="S48" s="42" t="s">
        <v>96</v>
      </c>
      <c r="T48" s="62"/>
      <c r="U48" s="62"/>
    </row>
    <row r="49" s="3" customFormat="1" ht="19" customHeight="1" spans="1:21">
      <c r="A49" s="39" t="s">
        <v>114</v>
      </c>
      <c r="B49" s="40"/>
      <c r="C49" s="40"/>
      <c r="D49" s="41"/>
      <c r="E49" s="42">
        <f t="shared" ref="E49:I49" si="10">SUM(E48,E36)</f>
        <v>54</v>
      </c>
      <c r="F49" s="42" t="s">
        <v>96</v>
      </c>
      <c r="G49" s="42">
        <f>SUM(G36,G48)</f>
        <v>912</v>
      </c>
      <c r="H49" s="42">
        <f t="shared" si="10"/>
        <v>574</v>
      </c>
      <c r="I49" s="42">
        <f t="shared" si="10"/>
        <v>338</v>
      </c>
      <c r="J49" s="42" t="s">
        <v>96</v>
      </c>
      <c r="K49" s="42" t="s">
        <v>96</v>
      </c>
      <c r="L49" s="42" t="s">
        <v>96</v>
      </c>
      <c r="M49" s="42" t="s">
        <v>96</v>
      </c>
      <c r="N49" s="42" t="s">
        <v>96</v>
      </c>
      <c r="O49" s="42" t="s">
        <v>96</v>
      </c>
      <c r="P49" s="42" t="s">
        <v>96</v>
      </c>
      <c r="Q49" s="42" t="s">
        <v>96</v>
      </c>
      <c r="R49" s="42" t="s">
        <v>96</v>
      </c>
      <c r="S49" s="42" t="s">
        <v>96</v>
      </c>
      <c r="T49" s="62"/>
      <c r="U49" s="62"/>
    </row>
    <row r="50" s="7" customFormat="1" ht="25" customHeight="1" spans="1:21">
      <c r="A50" s="27" t="s">
        <v>115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67"/>
      <c r="U50" s="67"/>
    </row>
    <row r="51" s="7" customFormat="1" ht="25" customHeight="1" spans="1:21">
      <c r="A51" s="45" t="s">
        <v>116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67"/>
      <c r="U51" s="67"/>
    </row>
    <row r="52" s="7" customFormat="1" ht="19" customHeight="1" spans="1:21">
      <c r="A52" s="46">
        <v>1</v>
      </c>
      <c r="B52" s="47" t="s">
        <v>269</v>
      </c>
      <c r="C52" s="47"/>
      <c r="D52" s="44" t="s">
        <v>270</v>
      </c>
      <c r="E52" s="28">
        <v>4</v>
      </c>
      <c r="F52" s="44">
        <v>4</v>
      </c>
      <c r="G52" s="28">
        <v>64</v>
      </c>
      <c r="H52" s="44">
        <v>64</v>
      </c>
      <c r="I52" s="44">
        <v>0</v>
      </c>
      <c r="J52" s="57" t="str">
        <f t="shared" ref="J52:J59" si="11">IF((G52-H52)/G52&gt;=80%,"C",IF((G52-H52)/G52&lt;=20%,"A","B"))</f>
        <v>A</v>
      </c>
      <c r="K52" s="46" t="s">
        <v>35</v>
      </c>
      <c r="L52" s="44" t="s">
        <v>36</v>
      </c>
      <c r="M52" s="44" t="s">
        <v>37</v>
      </c>
      <c r="N52" s="44">
        <v>1</v>
      </c>
      <c r="O52" s="44"/>
      <c r="P52" s="44"/>
      <c r="Q52" s="44"/>
      <c r="R52" s="44"/>
      <c r="S52" s="44"/>
      <c r="T52" s="67"/>
      <c r="U52" s="67"/>
    </row>
    <row r="53" s="7" customFormat="1" ht="19" customHeight="1" spans="1:21">
      <c r="A53" s="46">
        <v>2</v>
      </c>
      <c r="B53" s="47" t="s">
        <v>120</v>
      </c>
      <c r="C53" s="47"/>
      <c r="D53" s="44" t="s">
        <v>121</v>
      </c>
      <c r="E53" s="28">
        <v>4</v>
      </c>
      <c r="F53" s="44">
        <v>4</v>
      </c>
      <c r="G53" s="28">
        <v>64</v>
      </c>
      <c r="H53" s="44">
        <v>32</v>
      </c>
      <c r="I53" s="44">
        <v>32</v>
      </c>
      <c r="J53" s="57" t="str">
        <f t="shared" si="11"/>
        <v>B</v>
      </c>
      <c r="K53" s="46" t="s">
        <v>35</v>
      </c>
      <c r="L53" s="44" t="s">
        <v>36</v>
      </c>
      <c r="M53" s="44" t="s">
        <v>37</v>
      </c>
      <c r="N53" s="44"/>
      <c r="O53" s="44"/>
      <c r="P53" s="44"/>
      <c r="Q53" s="44">
        <v>1</v>
      </c>
      <c r="R53" s="44"/>
      <c r="S53" s="44"/>
      <c r="T53" s="67"/>
      <c r="U53" s="67"/>
    </row>
    <row r="54" s="7" customFormat="1" ht="19" customHeight="1" spans="1:21">
      <c r="A54" s="46">
        <v>3</v>
      </c>
      <c r="B54" s="47" t="s">
        <v>122</v>
      </c>
      <c r="C54" s="47"/>
      <c r="D54" s="44" t="s">
        <v>123</v>
      </c>
      <c r="E54" s="28">
        <v>4</v>
      </c>
      <c r="F54" s="44">
        <v>4</v>
      </c>
      <c r="G54" s="28">
        <v>64</v>
      </c>
      <c r="H54" s="44">
        <v>32</v>
      </c>
      <c r="I54" s="44">
        <v>32</v>
      </c>
      <c r="J54" s="57" t="str">
        <f t="shared" si="11"/>
        <v>B</v>
      </c>
      <c r="K54" s="46" t="s">
        <v>35</v>
      </c>
      <c r="L54" s="44" t="s">
        <v>36</v>
      </c>
      <c r="M54" s="44" t="s">
        <v>37</v>
      </c>
      <c r="N54" s="44"/>
      <c r="O54" s="44">
        <v>1</v>
      </c>
      <c r="P54" s="44"/>
      <c r="Q54" s="44"/>
      <c r="R54" s="44"/>
      <c r="S54" s="44"/>
      <c r="T54" s="67"/>
      <c r="U54" s="67"/>
    </row>
    <row r="55" s="7" customFormat="1" ht="19" customHeight="1" spans="1:21">
      <c r="A55" s="46">
        <v>4</v>
      </c>
      <c r="B55" s="47" t="s">
        <v>124</v>
      </c>
      <c r="C55" s="47"/>
      <c r="D55" s="44" t="s">
        <v>125</v>
      </c>
      <c r="E55" s="28">
        <v>4</v>
      </c>
      <c r="F55" s="44">
        <v>4</v>
      </c>
      <c r="G55" s="28">
        <v>64</v>
      </c>
      <c r="H55" s="44">
        <v>32</v>
      </c>
      <c r="I55" s="44">
        <v>32</v>
      </c>
      <c r="J55" s="57" t="str">
        <f t="shared" si="11"/>
        <v>B</v>
      </c>
      <c r="K55" s="46" t="s">
        <v>35</v>
      </c>
      <c r="L55" s="44" t="s">
        <v>36</v>
      </c>
      <c r="M55" s="44" t="s">
        <v>46</v>
      </c>
      <c r="N55" s="44"/>
      <c r="O55" s="44"/>
      <c r="P55" s="44">
        <v>1</v>
      </c>
      <c r="Q55" s="44"/>
      <c r="R55" s="44"/>
      <c r="S55" s="44"/>
      <c r="T55" s="67"/>
      <c r="U55" s="67"/>
    </row>
    <row r="56" s="7" customFormat="1" ht="19" customHeight="1" spans="1:21">
      <c r="A56" s="46">
        <v>5</v>
      </c>
      <c r="B56" s="47" t="s">
        <v>126</v>
      </c>
      <c r="C56" s="47"/>
      <c r="D56" s="44" t="s">
        <v>127</v>
      </c>
      <c r="E56" s="28">
        <v>4</v>
      </c>
      <c r="F56" s="44">
        <v>4</v>
      </c>
      <c r="G56" s="28">
        <v>64</v>
      </c>
      <c r="H56" s="44">
        <v>32</v>
      </c>
      <c r="I56" s="44">
        <v>32</v>
      </c>
      <c r="J56" s="57" t="str">
        <f t="shared" si="11"/>
        <v>B</v>
      </c>
      <c r="K56" s="46" t="s">
        <v>35</v>
      </c>
      <c r="L56" s="44" t="s">
        <v>36</v>
      </c>
      <c r="M56" s="44" t="s">
        <v>37</v>
      </c>
      <c r="N56" s="44"/>
      <c r="O56" s="44">
        <v>1</v>
      </c>
      <c r="P56" s="44"/>
      <c r="Q56" s="44"/>
      <c r="R56" s="44"/>
      <c r="S56" s="44"/>
      <c r="T56" s="67"/>
      <c r="U56" s="67"/>
    </row>
    <row r="57" s="7" customFormat="1" ht="19" customHeight="1" spans="1:21">
      <c r="A57" s="46">
        <v>6</v>
      </c>
      <c r="B57" s="47" t="s">
        <v>128</v>
      </c>
      <c r="C57" s="47"/>
      <c r="D57" s="44" t="s">
        <v>129</v>
      </c>
      <c r="E57" s="28">
        <v>4</v>
      </c>
      <c r="F57" s="44">
        <v>4</v>
      </c>
      <c r="G57" s="28">
        <v>64</v>
      </c>
      <c r="H57" s="44">
        <v>32</v>
      </c>
      <c r="I57" s="44">
        <v>32</v>
      </c>
      <c r="J57" s="57" t="str">
        <f t="shared" si="11"/>
        <v>B</v>
      </c>
      <c r="K57" s="46" t="s">
        <v>35</v>
      </c>
      <c r="L57" s="44" t="s">
        <v>36</v>
      </c>
      <c r="M57" s="44" t="s">
        <v>46</v>
      </c>
      <c r="N57" s="44"/>
      <c r="O57" s="44">
        <v>1</v>
      </c>
      <c r="P57" s="44"/>
      <c r="Q57" s="44"/>
      <c r="R57" s="44"/>
      <c r="S57" s="44"/>
      <c r="T57" s="67"/>
      <c r="U57" s="67"/>
    </row>
    <row r="58" s="7" customFormat="1" ht="19" customHeight="1" spans="1:21">
      <c r="A58" s="46">
        <v>7</v>
      </c>
      <c r="B58" s="48" t="s">
        <v>271</v>
      </c>
      <c r="C58" s="49"/>
      <c r="D58" s="50" t="s">
        <v>272</v>
      </c>
      <c r="E58" s="28">
        <v>4</v>
      </c>
      <c r="F58" s="44">
        <v>4</v>
      </c>
      <c r="G58" s="28">
        <v>64</v>
      </c>
      <c r="H58" s="44">
        <v>32</v>
      </c>
      <c r="I58" s="44">
        <v>32</v>
      </c>
      <c r="J58" s="57" t="str">
        <f t="shared" si="11"/>
        <v>B</v>
      </c>
      <c r="K58" s="46" t="s">
        <v>35</v>
      </c>
      <c r="L58" s="44" t="s">
        <v>36</v>
      </c>
      <c r="M58" s="44" t="s">
        <v>46</v>
      </c>
      <c r="N58" s="44">
        <v>1</v>
      </c>
      <c r="O58" s="44"/>
      <c r="P58" s="44"/>
      <c r="Q58" s="44"/>
      <c r="R58" s="44"/>
      <c r="S58" s="44"/>
      <c r="T58" s="67"/>
      <c r="U58" s="67"/>
    </row>
    <row r="59" s="7" customFormat="1" ht="19" customHeight="1" spans="1:21">
      <c r="A59" s="46">
        <v>8</v>
      </c>
      <c r="B59" s="47" t="s">
        <v>273</v>
      </c>
      <c r="C59" s="47"/>
      <c r="D59" s="44" t="s">
        <v>274</v>
      </c>
      <c r="E59" s="28">
        <v>4</v>
      </c>
      <c r="F59" s="44">
        <v>4</v>
      </c>
      <c r="G59" s="28">
        <v>64</v>
      </c>
      <c r="H59" s="44">
        <v>32</v>
      </c>
      <c r="I59" s="44">
        <v>32</v>
      </c>
      <c r="J59" s="57" t="str">
        <f t="shared" si="11"/>
        <v>B</v>
      </c>
      <c r="K59" s="46" t="s">
        <v>35</v>
      </c>
      <c r="L59" s="44" t="s">
        <v>36</v>
      </c>
      <c r="M59" s="44" t="s">
        <v>37</v>
      </c>
      <c r="N59" s="44"/>
      <c r="O59" s="44">
        <v>1</v>
      </c>
      <c r="P59" s="44"/>
      <c r="Q59" s="44"/>
      <c r="R59" s="44"/>
      <c r="S59" s="44"/>
      <c r="T59" s="67"/>
      <c r="U59" s="67"/>
    </row>
    <row r="60" s="7" customFormat="1" ht="19" customHeight="1" spans="1:21">
      <c r="A60" s="51" t="s">
        <v>132</v>
      </c>
      <c r="B60" s="52"/>
      <c r="C60" s="52"/>
      <c r="D60" s="53"/>
      <c r="E60" s="42">
        <f t="shared" ref="E60:I60" si="12">SUM(E52:E59)</f>
        <v>32</v>
      </c>
      <c r="F60" s="42" t="s">
        <v>96</v>
      </c>
      <c r="G60" s="42">
        <f t="shared" si="12"/>
        <v>512</v>
      </c>
      <c r="H60" s="42">
        <f t="shared" si="12"/>
        <v>288</v>
      </c>
      <c r="I60" s="42">
        <f t="shared" si="12"/>
        <v>224</v>
      </c>
      <c r="J60" s="42" t="s">
        <v>96</v>
      </c>
      <c r="K60" s="22" t="s">
        <v>96</v>
      </c>
      <c r="L60" s="22" t="s">
        <v>96</v>
      </c>
      <c r="M60" s="22" t="s">
        <v>96</v>
      </c>
      <c r="N60" s="22">
        <v>8</v>
      </c>
      <c r="O60" s="22">
        <v>12</v>
      </c>
      <c r="P60" s="22">
        <v>4</v>
      </c>
      <c r="Q60" s="22">
        <v>4</v>
      </c>
      <c r="R60" s="22">
        <v>0</v>
      </c>
      <c r="S60" s="22">
        <v>0</v>
      </c>
      <c r="T60" s="67"/>
      <c r="U60" s="67"/>
    </row>
    <row r="61" s="7" customFormat="1" ht="25" customHeight="1" spans="1:21">
      <c r="A61" s="45" t="s">
        <v>133</v>
      </c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67"/>
      <c r="U61" s="67"/>
    </row>
    <row r="62" s="7" customFormat="1" ht="19" customHeight="1" spans="1:21">
      <c r="A62" s="32">
        <v>1</v>
      </c>
      <c r="B62" s="47" t="s">
        <v>144</v>
      </c>
      <c r="C62" s="47"/>
      <c r="D62" s="44" t="s">
        <v>135</v>
      </c>
      <c r="E62" s="28">
        <v>6</v>
      </c>
      <c r="F62" s="54">
        <v>6</v>
      </c>
      <c r="G62" s="28">
        <v>96</v>
      </c>
      <c r="H62" s="54">
        <v>48</v>
      </c>
      <c r="I62" s="54">
        <v>48</v>
      </c>
      <c r="J62" s="57" t="str">
        <f t="shared" ref="J62:J69" si="13">IF((G62-H62)/G62&gt;=80%,"C",IF((G62-H62)/G62&lt;=20%,"A","B"))</f>
        <v>B</v>
      </c>
      <c r="K62" s="28" t="s">
        <v>35</v>
      </c>
      <c r="L62" s="44" t="s">
        <v>36</v>
      </c>
      <c r="M62" s="44" t="s">
        <v>37</v>
      </c>
      <c r="N62" s="44"/>
      <c r="O62" s="44"/>
      <c r="P62" s="44">
        <v>1</v>
      </c>
      <c r="Q62" s="44"/>
      <c r="R62" s="44"/>
      <c r="S62" s="44"/>
      <c r="T62" s="67"/>
      <c r="U62" s="67"/>
    </row>
    <row r="63" s="7" customFormat="1" ht="19" customHeight="1" spans="1:21">
      <c r="A63" s="32">
        <v>2</v>
      </c>
      <c r="B63" s="47" t="s">
        <v>142</v>
      </c>
      <c r="C63" s="47"/>
      <c r="D63" s="44" t="s">
        <v>137</v>
      </c>
      <c r="E63" s="28">
        <v>6</v>
      </c>
      <c r="F63" s="54">
        <v>6</v>
      </c>
      <c r="G63" s="28">
        <v>96</v>
      </c>
      <c r="H63" s="54">
        <v>48</v>
      </c>
      <c r="I63" s="54">
        <v>48</v>
      </c>
      <c r="J63" s="57" t="str">
        <f t="shared" si="13"/>
        <v>B</v>
      </c>
      <c r="K63" s="28" t="s">
        <v>35</v>
      </c>
      <c r="L63" s="44" t="s">
        <v>45</v>
      </c>
      <c r="M63" s="44" t="s">
        <v>46</v>
      </c>
      <c r="N63" s="44"/>
      <c r="O63" s="44"/>
      <c r="P63" s="44"/>
      <c r="Q63" s="44">
        <v>1</v>
      </c>
      <c r="R63" s="44"/>
      <c r="S63" s="44"/>
      <c r="T63" s="67"/>
      <c r="U63" s="67"/>
    </row>
    <row r="64" s="7" customFormat="1" ht="19" customHeight="1" spans="1:21">
      <c r="A64" s="32">
        <v>3</v>
      </c>
      <c r="B64" s="47" t="s">
        <v>275</v>
      </c>
      <c r="C64" s="47"/>
      <c r="D64" s="44" t="s">
        <v>139</v>
      </c>
      <c r="E64" s="28">
        <v>4</v>
      </c>
      <c r="F64" s="54">
        <v>4</v>
      </c>
      <c r="G64" s="28">
        <v>64</v>
      </c>
      <c r="H64" s="54">
        <v>32</v>
      </c>
      <c r="I64" s="54">
        <v>32</v>
      </c>
      <c r="J64" s="57" t="str">
        <f t="shared" si="13"/>
        <v>B</v>
      </c>
      <c r="K64" s="28" t="s">
        <v>35</v>
      </c>
      <c r="L64" s="44" t="s">
        <v>36</v>
      </c>
      <c r="M64" s="44" t="s">
        <v>46</v>
      </c>
      <c r="N64" s="44"/>
      <c r="O64" s="44"/>
      <c r="P64" s="44"/>
      <c r="Q64" s="44">
        <v>1</v>
      </c>
      <c r="R64" s="44"/>
      <c r="S64" s="44"/>
      <c r="T64" s="67"/>
      <c r="U64" s="67"/>
    </row>
    <row r="65" s="7" customFormat="1" ht="19" customHeight="1" spans="1:21">
      <c r="A65" s="32">
        <v>4</v>
      </c>
      <c r="B65" s="47" t="s">
        <v>136</v>
      </c>
      <c r="C65" s="47"/>
      <c r="D65" s="44" t="s">
        <v>141</v>
      </c>
      <c r="E65" s="28">
        <v>4</v>
      </c>
      <c r="F65" s="54">
        <v>4</v>
      </c>
      <c r="G65" s="28">
        <v>64</v>
      </c>
      <c r="H65" s="54">
        <v>32</v>
      </c>
      <c r="I65" s="54">
        <v>32</v>
      </c>
      <c r="J65" s="57" t="str">
        <f t="shared" si="13"/>
        <v>B</v>
      </c>
      <c r="K65" s="28" t="s">
        <v>35</v>
      </c>
      <c r="L65" s="44" t="s">
        <v>45</v>
      </c>
      <c r="M65" s="44" t="s">
        <v>46</v>
      </c>
      <c r="N65" s="44"/>
      <c r="O65" s="44"/>
      <c r="P65" s="44">
        <v>1</v>
      </c>
      <c r="Q65" s="44"/>
      <c r="R65" s="44"/>
      <c r="S65" s="44"/>
      <c r="T65" s="67"/>
      <c r="U65" s="67"/>
    </row>
    <row r="66" s="7" customFormat="1" ht="19" customHeight="1" spans="1:21">
      <c r="A66" s="32">
        <v>5</v>
      </c>
      <c r="B66" s="47" t="s">
        <v>276</v>
      </c>
      <c r="C66" s="47"/>
      <c r="D66" s="44" t="s">
        <v>143</v>
      </c>
      <c r="E66" s="28">
        <v>4</v>
      </c>
      <c r="F66" s="44">
        <v>4</v>
      </c>
      <c r="G66" s="28">
        <v>64</v>
      </c>
      <c r="H66" s="44">
        <v>32</v>
      </c>
      <c r="I66" s="44">
        <v>32</v>
      </c>
      <c r="J66" s="57" t="str">
        <f t="shared" si="13"/>
        <v>B</v>
      </c>
      <c r="K66" s="28" t="s">
        <v>35</v>
      </c>
      <c r="L66" s="44" t="s">
        <v>45</v>
      </c>
      <c r="M66" s="44" t="s">
        <v>46</v>
      </c>
      <c r="N66" s="44"/>
      <c r="O66" s="44"/>
      <c r="P66" s="44"/>
      <c r="Q66" s="44">
        <v>1</v>
      </c>
      <c r="R66" s="44"/>
      <c r="S66" s="44"/>
      <c r="T66" s="67"/>
      <c r="U66" s="67"/>
    </row>
    <row r="67" s="7" customFormat="1" ht="19" customHeight="1" spans="1:21">
      <c r="A67" s="32">
        <v>6</v>
      </c>
      <c r="B67" s="47" t="s">
        <v>277</v>
      </c>
      <c r="C67" s="47"/>
      <c r="D67" s="44" t="s">
        <v>145</v>
      </c>
      <c r="E67" s="28">
        <v>4</v>
      </c>
      <c r="F67" s="44">
        <v>4</v>
      </c>
      <c r="G67" s="28">
        <v>64</v>
      </c>
      <c r="H67" s="44">
        <v>32</v>
      </c>
      <c r="I67" s="44">
        <v>32</v>
      </c>
      <c r="J67" s="57" t="str">
        <f t="shared" si="13"/>
        <v>B</v>
      </c>
      <c r="K67" s="28" t="s">
        <v>35</v>
      </c>
      <c r="L67" s="44" t="s">
        <v>36</v>
      </c>
      <c r="M67" s="44" t="s">
        <v>46</v>
      </c>
      <c r="N67" s="44"/>
      <c r="O67" s="44"/>
      <c r="P67" s="44"/>
      <c r="Q67" s="44">
        <v>1</v>
      </c>
      <c r="R67" s="44"/>
      <c r="S67" s="44"/>
      <c r="T67" s="67"/>
      <c r="U67" s="67"/>
    </row>
    <row r="68" s="7" customFormat="1" ht="19" customHeight="1" spans="1:21">
      <c r="A68" s="32">
        <v>7</v>
      </c>
      <c r="B68" s="47"/>
      <c r="C68" s="47"/>
      <c r="D68" s="44"/>
      <c r="E68" s="28">
        <f>G68/16</f>
        <v>0</v>
      </c>
      <c r="F68" s="44"/>
      <c r="G68" s="28">
        <f>SUM(H68:I68)</f>
        <v>0</v>
      </c>
      <c r="H68" s="44"/>
      <c r="I68" s="44"/>
      <c r="J68" s="57" t="e">
        <f t="shared" si="13"/>
        <v>#DIV/0!</v>
      </c>
      <c r="K68" s="28" t="s">
        <v>35</v>
      </c>
      <c r="L68" s="44"/>
      <c r="M68" s="44"/>
      <c r="N68" s="44"/>
      <c r="O68" s="44"/>
      <c r="P68" s="44"/>
      <c r="Q68" s="44"/>
      <c r="R68" s="44"/>
      <c r="S68" s="44"/>
      <c r="T68" s="67"/>
      <c r="U68" s="67"/>
    </row>
    <row r="69" s="7" customFormat="1" ht="19" customHeight="1" spans="1:21">
      <c r="A69" s="32">
        <v>8</v>
      </c>
      <c r="B69" s="47"/>
      <c r="C69" s="47"/>
      <c r="D69" s="44"/>
      <c r="E69" s="28">
        <f>G69/16</f>
        <v>0</v>
      </c>
      <c r="F69" s="44"/>
      <c r="G69" s="28">
        <f>SUM(H69:I69)</f>
        <v>0</v>
      </c>
      <c r="H69" s="44"/>
      <c r="I69" s="44"/>
      <c r="J69" s="57" t="e">
        <f t="shared" si="13"/>
        <v>#DIV/0!</v>
      </c>
      <c r="K69" s="28" t="s">
        <v>35</v>
      </c>
      <c r="L69" s="44"/>
      <c r="M69" s="44"/>
      <c r="N69" s="44"/>
      <c r="O69" s="44"/>
      <c r="P69" s="44"/>
      <c r="Q69" s="44"/>
      <c r="R69" s="44"/>
      <c r="S69" s="44"/>
      <c r="T69" s="67"/>
      <c r="U69" s="67"/>
    </row>
    <row r="70" s="7" customFormat="1" ht="19" customHeight="1" spans="1:21">
      <c r="A70" s="68" t="s">
        <v>146</v>
      </c>
      <c r="B70" s="69"/>
      <c r="C70" s="69"/>
      <c r="D70" s="70"/>
      <c r="E70" s="42">
        <f t="shared" ref="E70:I70" si="14">SUM(E62:E69)</f>
        <v>28</v>
      </c>
      <c r="F70" s="42" t="s">
        <v>96</v>
      </c>
      <c r="G70" s="42">
        <f t="shared" si="14"/>
        <v>448</v>
      </c>
      <c r="H70" s="42">
        <f t="shared" si="14"/>
        <v>224</v>
      </c>
      <c r="I70" s="42">
        <f t="shared" si="14"/>
        <v>224</v>
      </c>
      <c r="J70" s="42" t="s">
        <v>96</v>
      </c>
      <c r="K70" s="42" t="s">
        <v>96</v>
      </c>
      <c r="L70" s="42" t="s">
        <v>96</v>
      </c>
      <c r="M70" s="42" t="s">
        <v>96</v>
      </c>
      <c r="N70" s="42">
        <v>0</v>
      </c>
      <c r="O70" s="42">
        <v>0</v>
      </c>
      <c r="P70" s="42">
        <v>10</v>
      </c>
      <c r="Q70" s="42">
        <v>18</v>
      </c>
      <c r="R70" s="42">
        <v>0</v>
      </c>
      <c r="S70" s="42">
        <v>0</v>
      </c>
      <c r="T70" s="67"/>
      <c r="U70" s="67"/>
    </row>
    <row r="71" s="7" customFormat="1" ht="25" customHeight="1" spans="1:21">
      <c r="A71" s="71" t="s">
        <v>147</v>
      </c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67"/>
      <c r="U71" s="67"/>
    </row>
    <row r="72" s="7" customFormat="1" ht="19" customHeight="1" spans="1:19">
      <c r="A72" s="72">
        <v>1</v>
      </c>
      <c r="B72" s="73" t="s">
        <v>278</v>
      </c>
      <c r="C72" s="74"/>
      <c r="D72" s="35" t="s">
        <v>149</v>
      </c>
      <c r="E72" s="33">
        <v>4</v>
      </c>
      <c r="F72" s="35">
        <v>4</v>
      </c>
      <c r="G72" s="33">
        <v>40</v>
      </c>
      <c r="H72" s="75">
        <v>0</v>
      </c>
      <c r="I72" s="75">
        <v>40</v>
      </c>
      <c r="J72" s="33" t="s">
        <v>150</v>
      </c>
      <c r="K72" s="33" t="s">
        <v>35</v>
      </c>
      <c r="L72" s="33" t="s">
        <v>45</v>
      </c>
      <c r="M72" s="35" t="s">
        <v>46</v>
      </c>
      <c r="N72" s="35"/>
      <c r="O72" s="35"/>
      <c r="P72" s="35">
        <v>1</v>
      </c>
      <c r="Q72" s="35"/>
      <c r="R72" s="35"/>
      <c r="S72" s="35"/>
    </row>
    <row r="73" s="7" customFormat="1" ht="19" customHeight="1" spans="1:19">
      <c r="A73" s="72">
        <v>2</v>
      </c>
      <c r="B73" s="73" t="s">
        <v>279</v>
      </c>
      <c r="C73" s="74"/>
      <c r="D73" s="35" t="s">
        <v>152</v>
      </c>
      <c r="E73" s="33">
        <v>4</v>
      </c>
      <c r="F73" s="35">
        <v>4</v>
      </c>
      <c r="G73" s="33">
        <v>40</v>
      </c>
      <c r="H73" s="75">
        <v>0</v>
      </c>
      <c r="I73" s="75">
        <v>40</v>
      </c>
      <c r="J73" s="33" t="s">
        <v>150</v>
      </c>
      <c r="K73" s="33" t="s">
        <v>35</v>
      </c>
      <c r="L73" s="33" t="s">
        <v>45</v>
      </c>
      <c r="M73" s="35" t="s">
        <v>46</v>
      </c>
      <c r="N73" s="35"/>
      <c r="O73" s="35"/>
      <c r="P73" s="35"/>
      <c r="Q73" s="35">
        <v>1</v>
      </c>
      <c r="R73" s="35"/>
      <c r="S73" s="35"/>
    </row>
    <row r="74" s="7" customFormat="1" ht="19" customHeight="1" spans="1:19">
      <c r="A74" s="72">
        <v>3</v>
      </c>
      <c r="B74" s="73" t="s">
        <v>157</v>
      </c>
      <c r="C74" s="74"/>
      <c r="D74" s="35" t="s">
        <v>154</v>
      </c>
      <c r="E74" s="33">
        <v>2</v>
      </c>
      <c r="F74" s="35">
        <v>2</v>
      </c>
      <c r="G74" s="33">
        <v>20</v>
      </c>
      <c r="H74" s="75">
        <v>0</v>
      </c>
      <c r="I74" s="75">
        <v>20</v>
      </c>
      <c r="J74" s="33" t="s">
        <v>150</v>
      </c>
      <c r="K74" s="33" t="s">
        <v>35</v>
      </c>
      <c r="L74" s="33" t="s">
        <v>45</v>
      </c>
      <c r="M74" s="35" t="s">
        <v>46</v>
      </c>
      <c r="N74" s="35"/>
      <c r="O74" s="35"/>
      <c r="P74" s="35">
        <v>1</v>
      </c>
      <c r="Q74" s="35"/>
      <c r="R74" s="35"/>
      <c r="S74" s="35"/>
    </row>
    <row r="75" s="7" customFormat="1" ht="19" customHeight="1" spans="1:19">
      <c r="A75" s="72">
        <v>4</v>
      </c>
      <c r="B75" s="76" t="s">
        <v>148</v>
      </c>
      <c r="C75" s="76"/>
      <c r="D75" s="35" t="s">
        <v>280</v>
      </c>
      <c r="E75" s="33">
        <v>2</v>
      </c>
      <c r="F75" s="35">
        <v>2</v>
      </c>
      <c r="G75" s="33">
        <v>20</v>
      </c>
      <c r="H75" s="75">
        <v>0</v>
      </c>
      <c r="I75" s="75">
        <v>20</v>
      </c>
      <c r="J75" s="33" t="s">
        <v>150</v>
      </c>
      <c r="K75" s="33" t="s">
        <v>35</v>
      </c>
      <c r="L75" s="33" t="s">
        <v>45</v>
      </c>
      <c r="M75" s="35" t="s">
        <v>46</v>
      </c>
      <c r="N75" s="44"/>
      <c r="O75" s="44">
        <v>1</v>
      </c>
      <c r="P75" s="35"/>
      <c r="Q75" s="35"/>
      <c r="R75" s="35"/>
      <c r="S75" s="35"/>
    </row>
    <row r="76" s="7" customFormat="1" ht="19" customHeight="1" spans="1:19">
      <c r="A76" s="72">
        <v>5</v>
      </c>
      <c r="B76" s="77" t="s">
        <v>155</v>
      </c>
      <c r="C76" s="77"/>
      <c r="D76" s="35" t="s">
        <v>281</v>
      </c>
      <c r="E76" s="33">
        <v>2</v>
      </c>
      <c r="F76" s="35">
        <v>2</v>
      </c>
      <c r="G76" s="33">
        <v>20</v>
      </c>
      <c r="H76" s="75">
        <v>0</v>
      </c>
      <c r="I76" s="75">
        <v>20</v>
      </c>
      <c r="J76" s="33" t="s">
        <v>150</v>
      </c>
      <c r="K76" s="33" t="s">
        <v>35</v>
      </c>
      <c r="L76" s="33" t="s">
        <v>45</v>
      </c>
      <c r="M76" s="35" t="s">
        <v>46</v>
      </c>
      <c r="N76" s="44">
        <v>1</v>
      </c>
      <c r="O76" s="35"/>
      <c r="P76" s="35"/>
      <c r="Q76" s="35"/>
      <c r="R76" s="35"/>
      <c r="S76" s="35"/>
    </row>
    <row r="77" s="7" customFormat="1" ht="19" customHeight="1" spans="1:19">
      <c r="A77" s="72">
        <v>6</v>
      </c>
      <c r="B77" s="77" t="s">
        <v>161</v>
      </c>
      <c r="C77" s="77"/>
      <c r="D77" s="35" t="s">
        <v>162</v>
      </c>
      <c r="E77" s="33">
        <v>1</v>
      </c>
      <c r="F77" s="35">
        <v>8</v>
      </c>
      <c r="G77" s="33">
        <v>16</v>
      </c>
      <c r="H77" s="75">
        <v>0</v>
      </c>
      <c r="I77" s="75">
        <v>16</v>
      </c>
      <c r="J77" s="33" t="s">
        <v>150</v>
      </c>
      <c r="K77" s="33" t="s">
        <v>35</v>
      </c>
      <c r="L77" s="33" t="s">
        <v>45</v>
      </c>
      <c r="M77" s="35" t="s">
        <v>46</v>
      </c>
      <c r="N77" s="35"/>
      <c r="O77" s="35"/>
      <c r="P77" s="35"/>
      <c r="Q77" s="35">
        <v>1</v>
      </c>
      <c r="R77" s="35"/>
      <c r="S77" s="35"/>
    </row>
    <row r="78" s="7" customFormat="1" ht="19" customHeight="1" spans="1:19">
      <c r="A78" s="72">
        <v>7</v>
      </c>
      <c r="B78" s="77"/>
      <c r="C78" s="77"/>
      <c r="D78" s="35"/>
      <c r="E78" s="33"/>
      <c r="F78" s="35"/>
      <c r="G78" s="33"/>
      <c r="H78" s="75"/>
      <c r="I78" s="75"/>
      <c r="J78" s="33" t="s">
        <v>150</v>
      </c>
      <c r="K78" s="33" t="s">
        <v>35</v>
      </c>
      <c r="L78" s="33" t="s">
        <v>45</v>
      </c>
      <c r="M78" s="35" t="s">
        <v>46</v>
      </c>
      <c r="N78" s="35"/>
      <c r="O78" s="35"/>
      <c r="P78" s="35"/>
      <c r="Q78" s="35"/>
      <c r="R78" s="35"/>
      <c r="S78" s="35"/>
    </row>
    <row r="79" s="7" customFormat="1" ht="19" customHeight="1" spans="1:19">
      <c r="A79" s="72">
        <v>8</v>
      </c>
      <c r="B79" s="77"/>
      <c r="C79" s="77"/>
      <c r="D79" s="35"/>
      <c r="E79" s="33"/>
      <c r="F79" s="35"/>
      <c r="G79" s="33"/>
      <c r="H79" s="75"/>
      <c r="I79" s="75"/>
      <c r="J79" s="33" t="s">
        <v>150</v>
      </c>
      <c r="K79" s="33" t="s">
        <v>35</v>
      </c>
      <c r="L79" s="33" t="s">
        <v>45</v>
      </c>
      <c r="M79" s="35" t="s">
        <v>46</v>
      </c>
      <c r="N79" s="35"/>
      <c r="O79" s="35"/>
      <c r="P79" s="35"/>
      <c r="Q79" s="35"/>
      <c r="R79" s="35"/>
      <c r="S79" s="35"/>
    </row>
    <row r="80" s="7" customFormat="1" ht="19" customHeight="1" spans="1:19">
      <c r="A80" s="72">
        <v>9</v>
      </c>
      <c r="B80" s="77"/>
      <c r="C80" s="77"/>
      <c r="D80" s="35"/>
      <c r="E80" s="33"/>
      <c r="F80" s="35"/>
      <c r="G80" s="33"/>
      <c r="H80" s="75"/>
      <c r="I80" s="75"/>
      <c r="J80" s="33" t="s">
        <v>150</v>
      </c>
      <c r="K80" s="33" t="s">
        <v>35</v>
      </c>
      <c r="L80" s="33" t="s">
        <v>45</v>
      </c>
      <c r="M80" s="35" t="s">
        <v>46</v>
      </c>
      <c r="N80" s="35"/>
      <c r="O80" s="35"/>
      <c r="P80" s="35"/>
      <c r="Q80" s="35"/>
      <c r="R80" s="35"/>
      <c r="S80" s="35"/>
    </row>
    <row r="81" s="8" customFormat="1" ht="19" customHeight="1" spans="1:19">
      <c r="A81" s="72">
        <v>10</v>
      </c>
      <c r="B81" s="77" t="s">
        <v>165</v>
      </c>
      <c r="C81" s="77"/>
      <c r="D81" s="35"/>
      <c r="E81" s="33">
        <v>4</v>
      </c>
      <c r="F81" s="35">
        <v>16</v>
      </c>
      <c r="G81" s="33">
        <f t="shared" ref="G81:G83" si="15">SUM(H81+I81)</f>
        <v>64</v>
      </c>
      <c r="H81" s="75">
        <v>0</v>
      </c>
      <c r="I81" s="75">
        <v>64</v>
      </c>
      <c r="J81" s="33" t="s">
        <v>150</v>
      </c>
      <c r="K81" s="33" t="s">
        <v>35</v>
      </c>
      <c r="L81" s="33" t="s">
        <v>45</v>
      </c>
      <c r="M81" s="35" t="s">
        <v>46</v>
      </c>
      <c r="N81" s="35"/>
      <c r="O81" s="35"/>
      <c r="P81" s="35"/>
      <c r="Q81" s="35"/>
      <c r="R81" s="35"/>
      <c r="S81" s="35"/>
    </row>
    <row r="82" s="7" customFormat="1" ht="19" customHeight="1" spans="1:19">
      <c r="A82" s="72">
        <v>11</v>
      </c>
      <c r="B82" s="77" t="s">
        <v>166</v>
      </c>
      <c r="C82" s="77"/>
      <c r="D82" s="35"/>
      <c r="E82" s="33">
        <v>6</v>
      </c>
      <c r="F82" s="35">
        <v>20</v>
      </c>
      <c r="G82" s="33">
        <f t="shared" si="15"/>
        <v>400</v>
      </c>
      <c r="H82" s="75">
        <v>0</v>
      </c>
      <c r="I82" s="75">
        <v>400</v>
      </c>
      <c r="J82" s="33" t="s">
        <v>150</v>
      </c>
      <c r="K82" s="33" t="s">
        <v>35</v>
      </c>
      <c r="L82" s="33" t="s">
        <v>45</v>
      </c>
      <c r="M82" s="35" t="s">
        <v>46</v>
      </c>
      <c r="N82" s="35"/>
      <c r="O82" s="35"/>
      <c r="P82" s="35"/>
      <c r="Q82" s="35"/>
      <c r="R82" s="35"/>
      <c r="S82" s="35"/>
    </row>
    <row r="83" s="9" customFormat="1" ht="19" customHeight="1" spans="1:19">
      <c r="A83" s="78" t="s">
        <v>167</v>
      </c>
      <c r="B83" s="78"/>
      <c r="C83" s="78"/>
      <c r="D83" s="78"/>
      <c r="E83" s="78">
        <f t="shared" ref="E83:I83" si="16">SUM(E72:E82)</f>
        <v>25</v>
      </c>
      <c r="F83" s="78" t="s">
        <v>96</v>
      </c>
      <c r="G83" s="28">
        <f t="shared" si="15"/>
        <v>620</v>
      </c>
      <c r="H83" s="54">
        <f t="shared" si="16"/>
        <v>0</v>
      </c>
      <c r="I83" s="54">
        <f t="shared" si="16"/>
        <v>620</v>
      </c>
      <c r="J83" s="42" t="s">
        <v>96</v>
      </c>
      <c r="K83" s="42" t="s">
        <v>96</v>
      </c>
      <c r="L83" s="42" t="s">
        <v>96</v>
      </c>
      <c r="M83" s="42" t="s">
        <v>96</v>
      </c>
      <c r="N83" s="42" t="s">
        <v>96</v>
      </c>
      <c r="O83" s="42" t="s">
        <v>96</v>
      </c>
      <c r="P83" s="42" t="s">
        <v>96</v>
      </c>
      <c r="Q83" s="42" t="s">
        <v>96</v>
      </c>
      <c r="R83" s="42" t="s">
        <v>96</v>
      </c>
      <c r="S83" s="42" t="s">
        <v>96</v>
      </c>
    </row>
    <row r="84" s="7" customFormat="1" ht="25" customHeight="1" spans="1:21">
      <c r="A84" s="79" t="s">
        <v>168</v>
      </c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67"/>
      <c r="U84" s="67"/>
    </row>
    <row r="85" s="7" customFormat="1" ht="19" customHeight="1" spans="1:21">
      <c r="A85" s="46">
        <v>1</v>
      </c>
      <c r="B85" s="46" t="s">
        <v>169</v>
      </c>
      <c r="C85" s="80" t="s">
        <v>170</v>
      </c>
      <c r="D85" s="81" t="s">
        <v>171</v>
      </c>
      <c r="E85" s="28">
        <v>4</v>
      </c>
      <c r="F85" s="54">
        <v>4</v>
      </c>
      <c r="G85" s="28">
        <v>64</v>
      </c>
      <c r="H85" s="54">
        <v>64</v>
      </c>
      <c r="I85" s="54">
        <v>0</v>
      </c>
      <c r="J85" s="57" t="str">
        <f t="shared" ref="J85:J87" si="17">IF((G85-H85)/G85&gt;=80%,"C",IF((G85-H85)/G85&lt;=20%,"A","B"))</f>
        <v>A</v>
      </c>
      <c r="K85" s="46" t="s">
        <v>172</v>
      </c>
      <c r="L85" s="44"/>
      <c r="M85" s="44">
        <v>1</v>
      </c>
      <c r="N85" s="44"/>
      <c r="O85" s="44"/>
      <c r="P85" s="44"/>
      <c r="Q85" s="44"/>
      <c r="R85" s="44"/>
      <c r="S85" s="44"/>
      <c r="T85" s="67"/>
      <c r="U85" s="67"/>
    </row>
    <row r="86" s="7" customFormat="1" ht="19" customHeight="1" spans="1:21">
      <c r="A86" s="46">
        <v>2</v>
      </c>
      <c r="B86" s="46"/>
      <c r="C86" s="80" t="s">
        <v>173</v>
      </c>
      <c r="D86" s="81" t="s">
        <v>174</v>
      </c>
      <c r="E86" s="28">
        <v>2</v>
      </c>
      <c r="F86" s="54">
        <v>2</v>
      </c>
      <c r="G86" s="28">
        <v>32</v>
      </c>
      <c r="H86" s="54">
        <v>32</v>
      </c>
      <c r="I86" s="54">
        <v>0</v>
      </c>
      <c r="J86" s="57" t="str">
        <f t="shared" si="17"/>
        <v>A</v>
      </c>
      <c r="K86" s="46"/>
      <c r="L86" s="44"/>
      <c r="M86" s="44"/>
      <c r="N86" s="44"/>
      <c r="O86" s="44"/>
      <c r="P86" s="44">
        <v>1</v>
      </c>
      <c r="Q86" s="44"/>
      <c r="R86" s="44"/>
      <c r="S86" s="44"/>
      <c r="T86" s="67"/>
      <c r="U86" s="67"/>
    </row>
    <row r="87" s="7" customFormat="1" ht="19" customHeight="1" spans="1:23">
      <c r="A87" s="46">
        <v>3</v>
      </c>
      <c r="B87" s="46"/>
      <c r="C87" s="80" t="s">
        <v>175</v>
      </c>
      <c r="D87" s="81" t="s">
        <v>176</v>
      </c>
      <c r="E87" s="28">
        <v>4</v>
      </c>
      <c r="F87" s="54">
        <v>4</v>
      </c>
      <c r="G87" s="28">
        <v>64</v>
      </c>
      <c r="H87" s="54">
        <v>64</v>
      </c>
      <c r="I87" s="54">
        <v>0</v>
      </c>
      <c r="J87" s="57" t="str">
        <f t="shared" si="17"/>
        <v>A</v>
      </c>
      <c r="K87" s="46"/>
      <c r="L87" s="44"/>
      <c r="M87" s="44"/>
      <c r="N87" s="44"/>
      <c r="O87" s="44">
        <v>1</v>
      </c>
      <c r="P87" s="44"/>
      <c r="Q87" s="44"/>
      <c r="R87" s="44"/>
      <c r="S87" s="44"/>
      <c r="T87" s="67"/>
      <c r="U87" s="67"/>
      <c r="W87" s="104"/>
    </row>
    <row r="88" s="7" customFormat="1" ht="19" customHeight="1" spans="1:21">
      <c r="A88" s="46">
        <v>4</v>
      </c>
      <c r="B88" s="46"/>
      <c r="C88" s="80"/>
      <c r="D88" s="81"/>
      <c r="E88" s="28"/>
      <c r="F88" s="54"/>
      <c r="G88" s="28"/>
      <c r="H88" s="54"/>
      <c r="I88" s="54"/>
      <c r="J88" s="57"/>
      <c r="K88" s="46"/>
      <c r="L88" s="44"/>
      <c r="M88" s="44"/>
      <c r="N88" s="44"/>
      <c r="O88" s="44"/>
      <c r="P88" s="44"/>
      <c r="Q88" s="44"/>
      <c r="R88" s="44"/>
      <c r="S88" s="44"/>
      <c r="T88" s="67"/>
      <c r="U88" s="67"/>
    </row>
    <row r="89" s="7" customFormat="1" ht="19" customHeight="1" spans="1:21">
      <c r="A89" s="46">
        <v>1</v>
      </c>
      <c r="B89" s="46" t="s">
        <v>177</v>
      </c>
      <c r="C89" s="80" t="s">
        <v>178</v>
      </c>
      <c r="D89" s="81" t="s">
        <v>179</v>
      </c>
      <c r="E89" s="28">
        <v>2</v>
      </c>
      <c r="F89" s="54">
        <v>2</v>
      </c>
      <c r="G89" s="28">
        <v>32</v>
      </c>
      <c r="H89" s="54">
        <v>16</v>
      </c>
      <c r="I89" s="54">
        <v>16</v>
      </c>
      <c r="J89" s="57" t="str">
        <f t="shared" ref="J89:J91" si="18">IF((G89-H89)/G89&gt;=80%,"C",IF((G89-H89)/G89&lt;=20%,"A","B"))</f>
        <v>B</v>
      </c>
      <c r="K89" s="46"/>
      <c r="L89" s="44"/>
      <c r="M89" s="44"/>
      <c r="N89" s="44"/>
      <c r="O89" s="44"/>
      <c r="P89" s="44"/>
      <c r="Q89" s="44"/>
      <c r="R89" s="44">
        <v>1</v>
      </c>
      <c r="S89" s="44"/>
      <c r="T89" s="67"/>
      <c r="U89" s="67"/>
    </row>
    <row r="90" s="7" customFormat="1" ht="19" customHeight="1" spans="1:21">
      <c r="A90" s="46">
        <v>2</v>
      </c>
      <c r="B90" s="46"/>
      <c r="C90" s="80" t="s">
        <v>180</v>
      </c>
      <c r="D90" s="81" t="s">
        <v>181</v>
      </c>
      <c r="E90" s="28">
        <v>4</v>
      </c>
      <c r="F90" s="54">
        <v>4</v>
      </c>
      <c r="G90" s="28">
        <v>64</v>
      </c>
      <c r="H90" s="54">
        <v>32</v>
      </c>
      <c r="I90" s="54">
        <v>32</v>
      </c>
      <c r="J90" s="57" t="str">
        <f t="shared" si="18"/>
        <v>B</v>
      </c>
      <c r="K90" s="46"/>
      <c r="L90" s="44"/>
      <c r="M90" s="44"/>
      <c r="N90" s="44"/>
      <c r="O90" s="44"/>
      <c r="P90" s="44"/>
      <c r="Q90" s="44"/>
      <c r="R90" s="44">
        <v>1</v>
      </c>
      <c r="S90" s="44"/>
      <c r="T90" s="67"/>
      <c r="U90" s="67"/>
    </row>
    <row r="91" s="7" customFormat="1" ht="19" customHeight="1" spans="1:21">
      <c r="A91" s="46">
        <v>3</v>
      </c>
      <c r="B91" s="46"/>
      <c r="C91" s="80" t="s">
        <v>182</v>
      </c>
      <c r="D91" s="81" t="s">
        <v>183</v>
      </c>
      <c r="E91" s="28">
        <v>4</v>
      </c>
      <c r="F91" s="54">
        <v>4</v>
      </c>
      <c r="G91" s="28">
        <v>64</v>
      </c>
      <c r="H91" s="54">
        <v>32</v>
      </c>
      <c r="I91" s="54">
        <v>32</v>
      </c>
      <c r="J91" s="57" t="str">
        <f t="shared" si="18"/>
        <v>B</v>
      </c>
      <c r="K91" s="46"/>
      <c r="L91" s="44"/>
      <c r="M91" s="44"/>
      <c r="N91" s="44"/>
      <c r="O91" s="44"/>
      <c r="P91" s="44"/>
      <c r="Q91" s="44"/>
      <c r="R91" s="44">
        <v>1</v>
      </c>
      <c r="S91" s="44"/>
      <c r="T91" s="67"/>
      <c r="U91" s="67"/>
    </row>
    <row r="92" s="7" customFormat="1" ht="19" customHeight="1" spans="1:21">
      <c r="A92" s="46">
        <v>4</v>
      </c>
      <c r="B92" s="46"/>
      <c r="C92" s="80"/>
      <c r="D92" s="81"/>
      <c r="E92" s="28"/>
      <c r="F92" s="54"/>
      <c r="G92" s="28"/>
      <c r="H92" s="54"/>
      <c r="I92" s="54"/>
      <c r="J92" s="57"/>
      <c r="K92" s="46"/>
      <c r="L92" s="44"/>
      <c r="M92" s="44"/>
      <c r="N92" s="44"/>
      <c r="O92" s="44"/>
      <c r="P92" s="44"/>
      <c r="Q92" s="44"/>
      <c r="R92" s="44"/>
      <c r="S92" s="44"/>
      <c r="T92" s="67"/>
      <c r="U92" s="67"/>
    </row>
    <row r="93" s="7" customFormat="1" ht="19" customHeight="1" spans="1:21">
      <c r="A93" s="46">
        <v>1</v>
      </c>
      <c r="B93" s="46" t="s">
        <v>184</v>
      </c>
      <c r="C93" s="80" t="s">
        <v>155</v>
      </c>
      <c r="D93" s="81" t="s">
        <v>185</v>
      </c>
      <c r="E93" s="28">
        <v>2</v>
      </c>
      <c r="F93" s="54">
        <v>2</v>
      </c>
      <c r="G93" s="28">
        <v>32</v>
      </c>
      <c r="H93" s="54">
        <v>16</v>
      </c>
      <c r="I93" s="54">
        <v>16</v>
      </c>
      <c r="J93" s="57" t="str">
        <f t="shared" ref="J93:J96" si="19">IF((G93-H93)/G93&gt;=80%,"C",IF((G93-H93)/G93&lt;=20%,"A","B"))</f>
        <v>B</v>
      </c>
      <c r="K93" s="46" t="s">
        <v>186</v>
      </c>
      <c r="L93" s="44"/>
      <c r="M93" s="44"/>
      <c r="N93" s="44"/>
      <c r="O93" s="44">
        <v>1</v>
      </c>
      <c r="P93" s="44"/>
      <c r="Q93" s="44"/>
      <c r="R93" s="44"/>
      <c r="S93" s="44"/>
      <c r="T93" s="67"/>
      <c r="U93" s="67"/>
    </row>
    <row r="94" s="7" customFormat="1" ht="19" customHeight="1" spans="1:21">
      <c r="A94" s="46">
        <v>2</v>
      </c>
      <c r="B94" s="46"/>
      <c r="C94" s="80" t="s">
        <v>148</v>
      </c>
      <c r="D94" s="81" t="s">
        <v>187</v>
      </c>
      <c r="E94" s="28">
        <v>4</v>
      </c>
      <c r="F94" s="54">
        <v>4</v>
      </c>
      <c r="G94" s="28">
        <v>64</v>
      </c>
      <c r="H94" s="54">
        <v>32</v>
      </c>
      <c r="I94" s="54">
        <v>32</v>
      </c>
      <c r="J94" s="57" t="str">
        <f t="shared" si="19"/>
        <v>B</v>
      </c>
      <c r="K94" s="46"/>
      <c r="L94" s="44"/>
      <c r="M94" s="44"/>
      <c r="N94" s="44"/>
      <c r="O94" s="44"/>
      <c r="P94" s="44">
        <v>1</v>
      </c>
      <c r="Q94" s="44"/>
      <c r="R94" s="44"/>
      <c r="S94" s="44"/>
      <c r="T94" s="67"/>
      <c r="U94" s="67"/>
    </row>
    <row r="95" s="7" customFormat="1" ht="19" customHeight="1" spans="1:21">
      <c r="A95" s="46">
        <v>3</v>
      </c>
      <c r="B95" s="46"/>
      <c r="C95" s="80" t="s">
        <v>188</v>
      </c>
      <c r="D95" s="81" t="s">
        <v>189</v>
      </c>
      <c r="E95" s="28">
        <v>4</v>
      </c>
      <c r="F95" s="54">
        <v>4</v>
      </c>
      <c r="G95" s="28">
        <v>64</v>
      </c>
      <c r="H95" s="54">
        <v>32</v>
      </c>
      <c r="I95" s="54">
        <v>32</v>
      </c>
      <c r="J95" s="57" t="str">
        <f t="shared" si="19"/>
        <v>B</v>
      </c>
      <c r="K95" s="46"/>
      <c r="L95" s="44"/>
      <c r="M95" s="44"/>
      <c r="N95" s="44"/>
      <c r="O95" s="44"/>
      <c r="P95" s="44">
        <v>1</v>
      </c>
      <c r="Q95" s="44"/>
      <c r="R95" s="44"/>
      <c r="S95" s="44"/>
      <c r="T95" s="67"/>
      <c r="U95" s="67"/>
    </row>
    <row r="96" s="7" customFormat="1" ht="19" customHeight="1" spans="1:21">
      <c r="A96" s="46">
        <v>4</v>
      </c>
      <c r="B96" s="46"/>
      <c r="C96" s="80"/>
      <c r="D96" s="81"/>
      <c r="E96" s="28">
        <f>G96/16</f>
        <v>0</v>
      </c>
      <c r="F96" s="54"/>
      <c r="G96" s="28">
        <f>SUM(H96:I96)</f>
        <v>0</v>
      </c>
      <c r="H96" s="54"/>
      <c r="I96" s="54"/>
      <c r="J96" s="57" t="e">
        <f t="shared" si="19"/>
        <v>#DIV/0!</v>
      </c>
      <c r="K96" s="46"/>
      <c r="L96" s="44"/>
      <c r="M96" s="44"/>
      <c r="N96" s="44"/>
      <c r="O96" s="44"/>
      <c r="P96" s="44"/>
      <c r="Q96" s="44"/>
      <c r="R96" s="44"/>
      <c r="S96" s="44"/>
      <c r="T96" s="67"/>
      <c r="U96" s="67"/>
    </row>
    <row r="97" s="10" customFormat="1" ht="19" customHeight="1" spans="1:21">
      <c r="A97" s="82" t="s">
        <v>190</v>
      </c>
      <c r="B97" s="83"/>
      <c r="C97" s="83"/>
      <c r="D97" s="84"/>
      <c r="E97" s="85">
        <v>10</v>
      </c>
      <c r="F97" s="85" t="s">
        <v>96</v>
      </c>
      <c r="G97" s="85">
        <v>160</v>
      </c>
      <c r="H97" s="86" t="s">
        <v>96</v>
      </c>
      <c r="I97" s="86" t="s">
        <v>96</v>
      </c>
      <c r="J97" s="86" t="s">
        <v>96</v>
      </c>
      <c r="K97" s="86" t="s">
        <v>96</v>
      </c>
      <c r="L97" s="86" t="s">
        <v>96</v>
      </c>
      <c r="M97" s="86" t="s">
        <v>96</v>
      </c>
      <c r="N97" s="86" t="s">
        <v>96</v>
      </c>
      <c r="O97" s="86" t="s">
        <v>96</v>
      </c>
      <c r="P97" s="86" t="s">
        <v>96</v>
      </c>
      <c r="Q97" s="86" t="s">
        <v>96</v>
      </c>
      <c r="R97" s="86" t="s">
        <v>96</v>
      </c>
      <c r="S97" s="86" t="s">
        <v>96</v>
      </c>
      <c r="T97" s="105"/>
      <c r="U97" s="105"/>
    </row>
    <row r="98" s="10" customFormat="1" ht="28" customHeight="1" spans="1:21">
      <c r="A98" s="87" t="s">
        <v>191</v>
      </c>
      <c r="B98" s="88"/>
      <c r="C98" s="88"/>
      <c r="D98" s="89"/>
      <c r="E98" s="85">
        <f>SUM(E97,E83,E70,E60)</f>
        <v>95</v>
      </c>
      <c r="F98" s="85" t="s">
        <v>96</v>
      </c>
      <c r="G98" s="85">
        <f>SUM(G97,G83,G70,G60)</f>
        <v>1740</v>
      </c>
      <c r="H98" s="86" t="s">
        <v>96</v>
      </c>
      <c r="I98" s="86" t="s">
        <v>96</v>
      </c>
      <c r="J98" s="86" t="s">
        <v>96</v>
      </c>
      <c r="K98" s="86" t="s">
        <v>96</v>
      </c>
      <c r="L98" s="86" t="s">
        <v>96</v>
      </c>
      <c r="M98" s="86" t="s">
        <v>96</v>
      </c>
      <c r="N98" s="86" t="s">
        <v>96</v>
      </c>
      <c r="O98" s="86" t="s">
        <v>96</v>
      </c>
      <c r="P98" s="86" t="s">
        <v>96</v>
      </c>
      <c r="Q98" s="86" t="s">
        <v>96</v>
      </c>
      <c r="R98" s="86" t="s">
        <v>96</v>
      </c>
      <c r="S98" s="86" t="s">
        <v>96</v>
      </c>
      <c r="T98" s="105"/>
      <c r="U98" s="105"/>
    </row>
    <row r="99" s="7" customFormat="1" ht="28" customHeight="1" spans="1:21">
      <c r="A99" s="87" t="s">
        <v>192</v>
      </c>
      <c r="B99" s="88"/>
      <c r="C99" s="88"/>
      <c r="D99" s="89"/>
      <c r="E99" s="85">
        <f>SUM(E98,E49)</f>
        <v>149</v>
      </c>
      <c r="F99" s="85" t="s">
        <v>96</v>
      </c>
      <c r="G99" s="85">
        <f>SUM(G98,G49)</f>
        <v>2652</v>
      </c>
      <c r="H99" s="90" t="s">
        <v>282</v>
      </c>
      <c r="I99" s="93"/>
      <c r="J99" s="93"/>
      <c r="K99" s="94" t="e">
        <f>(344+I60+I70+J83)/G99</f>
        <v>#VALUE!</v>
      </c>
      <c r="L99" s="94"/>
      <c r="M99" s="94"/>
      <c r="N99" s="95" t="s">
        <v>194</v>
      </c>
      <c r="O99" s="96"/>
      <c r="P99" s="96"/>
      <c r="Q99" s="106"/>
      <c r="R99" s="107"/>
      <c r="S99" s="108"/>
      <c r="T99" s="67"/>
      <c r="U99" s="67"/>
    </row>
    <row r="100" customHeight="1" spans="16:17">
      <c r="P100" s="97"/>
      <c r="Q100" s="97"/>
    </row>
    <row r="101" customHeight="1" spans="1:19">
      <c r="A101" s="13"/>
      <c r="B101" s="13"/>
      <c r="C101" s="91"/>
      <c r="D101" s="13"/>
      <c r="E101" s="13"/>
      <c r="F101" s="13"/>
      <c r="G101" s="92"/>
      <c r="H101" s="13"/>
      <c r="I101" s="13"/>
      <c r="J101" s="13"/>
      <c r="K101" s="13"/>
      <c r="L101" s="13"/>
      <c r="M101" s="13"/>
      <c r="O101" s="13"/>
      <c r="P101" s="13"/>
      <c r="Q101" s="13"/>
      <c r="R101" s="13"/>
      <c r="S101" s="13"/>
    </row>
    <row r="102" customHeight="1" spans="1:19">
      <c r="A102" s="13"/>
      <c r="B102" s="13"/>
      <c r="C102" s="91"/>
      <c r="D102" s="13"/>
      <c r="E102" s="13"/>
      <c r="F102" s="13"/>
      <c r="G102" s="92"/>
      <c r="H102" s="13"/>
      <c r="I102" s="13"/>
      <c r="J102" s="13"/>
      <c r="N102" s="98" t="s">
        <v>21</v>
      </c>
      <c r="O102" s="99"/>
      <c r="P102" s="99" t="s">
        <v>22</v>
      </c>
      <c r="Q102" s="99"/>
      <c r="R102" s="99" t="s">
        <v>23</v>
      </c>
      <c r="S102" s="109"/>
    </row>
    <row r="103" customHeight="1" spans="1:19">
      <c r="A103" s="13"/>
      <c r="B103" s="13"/>
      <c r="C103" s="91"/>
      <c r="D103" s="13"/>
      <c r="E103" s="13"/>
      <c r="F103" s="13"/>
      <c r="G103" s="92"/>
      <c r="H103" s="13"/>
      <c r="I103" s="13"/>
      <c r="J103" s="13"/>
      <c r="N103" s="100" t="s">
        <v>24</v>
      </c>
      <c r="O103" s="101" t="s">
        <v>25</v>
      </c>
      <c r="P103" s="101" t="s">
        <v>26</v>
      </c>
      <c r="Q103" s="101" t="s">
        <v>27</v>
      </c>
      <c r="R103" s="101" t="s">
        <v>28</v>
      </c>
      <c r="S103" s="110" t="s">
        <v>29</v>
      </c>
    </row>
    <row r="104" customHeight="1" spans="1:19">
      <c r="A104" s="13"/>
      <c r="B104" s="13"/>
      <c r="C104" s="91"/>
      <c r="D104" s="13"/>
      <c r="E104" s="13"/>
      <c r="F104" s="13"/>
      <c r="G104" s="92"/>
      <c r="H104" s="13"/>
      <c r="I104" s="13"/>
      <c r="J104" s="13"/>
      <c r="N104" s="100">
        <v>18</v>
      </c>
      <c r="O104" s="101">
        <v>18</v>
      </c>
      <c r="P104" s="101">
        <v>18</v>
      </c>
      <c r="Q104" s="101">
        <v>18</v>
      </c>
      <c r="R104" s="101">
        <v>18</v>
      </c>
      <c r="S104" s="110">
        <v>18</v>
      </c>
    </row>
    <row r="105" ht="34" customHeight="1" spans="14:19">
      <c r="N105" s="100">
        <f t="shared" ref="N105:S105" si="20">N70+N60+N36</f>
        <v>29.5</v>
      </c>
      <c r="O105" s="100">
        <f t="shared" si="20"/>
        <v>29.5</v>
      </c>
      <c r="P105" s="100">
        <f t="shared" si="20"/>
        <v>20.5</v>
      </c>
      <c r="Q105" s="100">
        <f t="shared" si="20"/>
        <v>25.25</v>
      </c>
      <c r="R105" s="100">
        <f t="shared" si="20"/>
        <v>0.25</v>
      </c>
      <c r="S105" s="100">
        <f t="shared" si="20"/>
        <v>0.25</v>
      </c>
    </row>
    <row r="106" customHeight="1" spans="14:19">
      <c r="N106" s="102"/>
      <c r="O106" s="103"/>
      <c r="P106" s="103"/>
      <c r="Q106" s="103"/>
      <c r="R106" s="103"/>
      <c r="S106" s="111"/>
    </row>
  </sheetData>
  <sheetProtection selectLockedCells="1" formatCells="0"/>
  <mergeCells count="94">
    <mergeCell ref="A1:S1"/>
    <mergeCell ref="A2:B2"/>
    <mergeCell ref="C2:F2"/>
    <mergeCell ref="G2:H2"/>
    <mergeCell ref="I2:M2"/>
    <mergeCell ref="N2:Q2"/>
    <mergeCell ref="R2:S2"/>
    <mergeCell ref="A3:S3"/>
    <mergeCell ref="E4:M4"/>
    <mergeCell ref="N4:S4"/>
    <mergeCell ref="N5:O5"/>
    <mergeCell ref="P5:Q5"/>
    <mergeCell ref="R5:S5"/>
    <mergeCell ref="A8:S8"/>
    <mergeCell ref="A9:S9"/>
    <mergeCell ref="A36:D36"/>
    <mergeCell ref="A37:S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48:D48"/>
    <mergeCell ref="A49:D49"/>
    <mergeCell ref="A50:S50"/>
    <mergeCell ref="A51:S51"/>
    <mergeCell ref="B52:C52"/>
    <mergeCell ref="B53:C53"/>
    <mergeCell ref="B54:C54"/>
    <mergeCell ref="B55:C55"/>
    <mergeCell ref="B56:C56"/>
    <mergeCell ref="B57:C57"/>
    <mergeCell ref="B58:C58"/>
    <mergeCell ref="B59:C59"/>
    <mergeCell ref="A60:D60"/>
    <mergeCell ref="A61:S61"/>
    <mergeCell ref="B62:C62"/>
    <mergeCell ref="B63:C63"/>
    <mergeCell ref="B64:C64"/>
    <mergeCell ref="B65:C65"/>
    <mergeCell ref="B66:C66"/>
    <mergeCell ref="B67:C67"/>
    <mergeCell ref="B68:C68"/>
    <mergeCell ref="B69:C69"/>
    <mergeCell ref="A70:D70"/>
    <mergeCell ref="A71:S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A83:D83"/>
    <mergeCell ref="A84:S84"/>
    <mergeCell ref="A97:D97"/>
    <mergeCell ref="A98:D98"/>
    <mergeCell ref="A99:D99"/>
    <mergeCell ref="H99:J99"/>
    <mergeCell ref="K99:M99"/>
    <mergeCell ref="N99:Q99"/>
    <mergeCell ref="R99:S99"/>
    <mergeCell ref="P100:Q100"/>
    <mergeCell ref="A4:A7"/>
    <mergeCell ref="B10:B18"/>
    <mergeCell ref="B19:B23"/>
    <mergeCell ref="B24:B27"/>
    <mergeCell ref="B29:B32"/>
    <mergeCell ref="B33:B35"/>
    <mergeCell ref="B85:B88"/>
    <mergeCell ref="B89:B92"/>
    <mergeCell ref="B93:B96"/>
    <mergeCell ref="D4:D7"/>
    <mergeCell ref="E5:E7"/>
    <mergeCell ref="F5:F7"/>
    <mergeCell ref="G5:G7"/>
    <mergeCell ref="H5:H7"/>
    <mergeCell ref="I5:I7"/>
    <mergeCell ref="J5:J7"/>
    <mergeCell ref="K5:K7"/>
    <mergeCell ref="K85:K92"/>
    <mergeCell ref="K93:K96"/>
    <mergeCell ref="L5:L7"/>
    <mergeCell ref="M5:M7"/>
    <mergeCell ref="B4:C7"/>
  </mergeCells>
  <conditionalFormatting sqref="N1">
    <cfRule type="cellIs" dxfId="0" priority="2" stopIfTrue="1" operator="equal">
      <formula>"考试"</formula>
    </cfRule>
  </conditionalFormatting>
  <conditionalFormatting sqref="N100:N101 N105:N65536 Q102:Q104 O105:S105">
    <cfRule type="cellIs" dxfId="0" priority="1" stopIfTrue="1" operator="equal">
      <formula>"考试"</formula>
    </cfRule>
  </conditionalFormatting>
  <dataValidations count="2">
    <dataValidation type="list" showInputMessage="1" showErrorMessage="1" sqref="C2:F2">
      <formula1>"纺织服装学院,艺术设计学院,食品药品学院,机电工程学院,人工智能学院,经济贸易学院,教育体育学院"</formula1>
    </dataValidation>
    <dataValidation type="list" showInputMessage="1" showErrorMessage="1" sqref="I2:M2">
      <formula1>INDIRECT(C2)</formula1>
    </dataValidation>
  </dataValidations>
  <printOptions horizontalCentered="1"/>
  <pageMargins left="0.393700787401575" right="0.393700787401575" top="0.78740157480315" bottom="0.590551181102362" header="0.511811023622047" footer="0.511811023622047"/>
  <pageSetup paperSize="9" scale="85" orientation="portrait" horizontalDpi="600"/>
  <headerFooter alignWithMargins="0">
    <oddHeader>&amp;L&amp;"楷体_GB2312,常规"&amp;14附件：&amp;A</oddHead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专业学分制指导性教学计划表</vt:lpstr>
      <vt:lpstr>专业名称及代码</vt:lpstr>
      <vt:lpstr>学分计算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jwc-117</dc:creator>
  <cp:lastModifiedBy>he</cp:lastModifiedBy>
  <cp:revision>1</cp:revision>
  <dcterms:created xsi:type="dcterms:W3CDTF">1996-12-17T01:32:00Z</dcterms:created>
  <cp:lastPrinted>2023-04-14T01:38:00Z</cp:lastPrinted>
  <dcterms:modified xsi:type="dcterms:W3CDTF">2025-08-27T04:39:08Z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2E860720E26F4FBCB54061283696AE61_13</vt:lpwstr>
  </property>
</Properties>
</file>